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сурс обесп-е (к постанов)" sheetId="1" r:id="rId1"/>
    <sheet name="План мер-й 2017 не утверж пост " sheetId="2" r:id="rId2"/>
    <sheet name="План мер-й 2018 не утверж пост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<sst xmlns="http://schemas.openxmlformats.org/spreadsheetml/2006/main" count="1816" uniqueCount="200">
  <si>
    <t>Основное мероприятие 6.2. Повышение доступности услуг в сфере образования</t>
  </si>
  <si>
    <t>Основное мероприятие 7.1. Организация оздоровления и отдыха детей в каникулярное время</t>
  </si>
  <si>
    <r>
      <rPr>
        <b/>
        <sz val="9"/>
        <rFont val="Times New Roman"/>
        <family val="1"/>
      </rPr>
      <t>Мероприятие 2.1.4.</t>
    </r>
    <r>
      <rPr>
        <sz val="9"/>
        <rFont val="Times New Roman"/>
        <family val="1"/>
      </rPr>
      <t xml:space="preserve"> Предоставление общедоступного бесплатного начального общего, основного общего и среднего общего образования по основным общеобразовательным программам</t>
    </r>
  </si>
  <si>
    <r>
      <t xml:space="preserve">Мероприятие 2.1.5. </t>
    </r>
    <r>
      <rPr>
        <sz val="9"/>
        <rFont val="Times New Roman"/>
        <family val="1"/>
      </rPr>
      <t>Создание условий для развития общего и дополнительного образования</t>
    </r>
  </si>
  <si>
    <r>
      <rPr>
        <b/>
        <sz val="9"/>
        <rFont val="Times New Roman"/>
        <family val="1"/>
      </rPr>
      <t>Мероприятие 2.1.6</t>
    </r>
    <r>
      <rPr>
        <sz val="9"/>
        <rFont val="Times New Roman"/>
        <family val="1"/>
      </rPr>
      <t>.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образования, а также дополнительного образования детей в муниципальных образовательных организациях</t>
    </r>
  </si>
  <si>
    <r>
      <rPr>
        <b/>
        <sz val="9"/>
        <rFont val="Times New Roman"/>
        <family val="1"/>
      </rPr>
      <t>Мероприятие 6.2.1</t>
    </r>
    <r>
      <rPr>
        <sz val="9"/>
        <rFont val="Times New Roman"/>
        <family val="1"/>
      </rPr>
      <t>. Проведение мероприятий по формированию сети образовательных организаций, в которых созданы условия для инклюзивного образования детей-инвалидов</t>
    </r>
  </si>
  <si>
    <r>
      <rPr>
        <b/>
        <sz val="9"/>
        <rFont val="Times New Roman"/>
        <family val="1"/>
      </rPr>
      <t>Мероприятие 6.2.2</t>
    </r>
    <r>
      <rPr>
        <sz val="9"/>
        <rFont val="Times New Roman"/>
        <family val="1"/>
      </rPr>
      <t>.  Проведение мероприятий по формированию сети образовательных организаций, в которых созданы условия для инклюзивного образования детей-инвалидов за счет средств местного бюджета</t>
    </r>
  </si>
  <si>
    <r>
      <rPr>
        <b/>
        <sz val="9"/>
        <rFont val="Times New Roman"/>
        <family val="1"/>
      </rPr>
      <t>Мероприятие 6.2.3</t>
    </r>
    <r>
      <rPr>
        <sz val="9"/>
        <rFont val="Times New Roman"/>
        <family val="1"/>
      </rPr>
      <t>. Проведение мероприятий по формированию сети образовательных организаций, в которых созданы условия для инклюзивного образования детей-инвалидов</t>
    </r>
  </si>
  <si>
    <r>
      <rPr>
        <b/>
        <sz val="9"/>
        <rFont val="Times New Roman"/>
        <family val="1"/>
      </rPr>
      <t>Мероприятие 6.2.4</t>
    </r>
    <r>
      <rPr>
        <sz val="9"/>
        <rFont val="Times New Roman"/>
        <family val="1"/>
      </rPr>
      <t>.  Проведение мероприятий по формированию сети образовательных организаций, в которых созданы условия для инклюзивного образования детей-инвалидов за счет средств местного бюджета</t>
    </r>
  </si>
  <si>
    <t>0220160010</t>
  </si>
  <si>
    <t>Основное меропроиятие 2.5. Финансовое обеспечение социально значимых мероприятий</t>
  </si>
  <si>
    <t>Основное мероприятие 1.2. Финансовое 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образоватеную программу дошкольного образования</t>
  </si>
  <si>
    <t>Основное мероприятие 1.3. Финансовое обеспечение полномочия по воспитанию и обучению детей-инвалидов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детей-инвалидов на дому</t>
  </si>
  <si>
    <t>Основное мероприятие 1.4. Финансовое обеспечение социально значимых мероприятий</t>
  </si>
  <si>
    <t>Основное мероприятие 2.3. "Выявление и поддержка одаренных детей и молодежи"</t>
  </si>
  <si>
    <r>
      <rPr>
        <b/>
        <sz val="9"/>
        <rFont val="Times New Roman"/>
        <family val="1"/>
      </rPr>
      <t>Мероприятие 2.2.1.</t>
    </r>
    <r>
      <rPr>
        <sz val="9"/>
        <rFont val="Times New Roman"/>
        <family val="1"/>
      </rPr>
      <t xml:space="preserve"> Предоставление дополнительного образования детям и подросткам в  организациях дополнительного образования детей различных направлений</t>
    </r>
  </si>
  <si>
    <r>
      <rPr>
        <b/>
        <sz val="9"/>
        <rFont val="Times New Roman"/>
        <family val="1"/>
      </rPr>
      <t>Мероприятие 2.2.2.</t>
    </r>
    <r>
      <rPr>
        <sz val="9"/>
        <rFont val="Times New Roman"/>
        <family val="1"/>
      </rPr>
      <t xml:space="preserve"> Повышение заработной платы педагогических работников муниципальных учреждений дополнительного образования</t>
    </r>
  </si>
  <si>
    <t>02202S1020</t>
  </si>
  <si>
    <r>
      <rPr>
        <b/>
        <sz val="9"/>
        <rFont val="Times New Roman"/>
        <family val="1"/>
      </rPr>
      <t>Мероприятие 2.2.3.</t>
    </r>
    <r>
      <rPr>
        <sz val="9"/>
        <rFont val="Times New Roman"/>
        <family val="1"/>
      </rPr>
      <t xml:space="preserve"> Погашение обязательств учреждения</t>
    </r>
  </si>
  <si>
    <t>0220260010</t>
  </si>
  <si>
    <t>0220177140</t>
  </si>
  <si>
    <r>
      <rPr>
        <b/>
        <sz val="9"/>
        <rFont val="Times New Roman"/>
        <family val="1"/>
      </rPr>
      <t>Мероприятие 6.1.1.</t>
    </r>
    <r>
      <rPr>
        <sz val="9"/>
        <rFont val="Times New Roman"/>
        <family val="1"/>
      </rPr>
      <t xml:space="preserve"> Выплата единовременного пособия при всех форм устройства детей, лишенных родительского попечения, в семью</t>
    </r>
  </si>
  <si>
    <r>
      <rPr>
        <b/>
        <sz val="9"/>
        <rFont val="Times New Roman"/>
        <family val="1"/>
      </rPr>
      <t>Мероприятие 6.1.2.</t>
    </r>
    <r>
      <rPr>
        <sz val="9"/>
        <rFont val="Times New Roman"/>
        <family val="1"/>
      </rPr>
      <t xml:space="preserve"> Содержание ребенка в семье опекуна (попечителя)</t>
    </r>
  </si>
  <si>
    <r>
      <rPr>
        <b/>
        <sz val="9"/>
        <rFont val="Times New Roman"/>
        <family val="1"/>
      </rPr>
      <t>Мероприятие 6.1.3.</t>
    </r>
    <r>
      <rPr>
        <sz val="9"/>
        <rFont val="Times New Roman"/>
        <family val="1"/>
      </rPr>
      <t xml:space="preserve"> Содержание ребенка в приемной семье</t>
    </r>
  </si>
  <si>
    <r>
      <rPr>
        <b/>
        <sz val="9"/>
        <rFont val="Times New Roman"/>
        <family val="1"/>
      </rPr>
      <t>Мероприятие 6.1.4.</t>
    </r>
    <r>
      <rPr>
        <sz val="9"/>
        <rFont val="Times New Roman"/>
        <family val="1"/>
      </rPr>
      <t xml:space="preserve"> Вознаграждение, причитающееся приемному родителю</t>
    </r>
  </si>
  <si>
    <r>
      <rPr>
        <b/>
        <sz val="9"/>
        <rFont val="Times New Roman"/>
        <family val="1"/>
      </rPr>
      <t>Мероприятие 7.1.1.</t>
    </r>
    <r>
      <rPr>
        <sz val="9"/>
        <rFont val="Times New Roman"/>
        <family val="1"/>
      </rPr>
      <t xml:space="preserve"> Мероприятия по проведению оздоровительной компании детей</t>
    </r>
  </si>
  <si>
    <r>
      <rPr>
        <b/>
        <sz val="9"/>
        <rFont val="Times New Roman"/>
        <family val="1"/>
      </rPr>
      <t>Мероприятие 7.1.2</t>
    </r>
    <r>
      <rPr>
        <sz val="9"/>
        <rFont val="Times New Roman"/>
        <family val="1"/>
      </rPr>
      <t>. Обеспечение функционирования лагерей</t>
    </r>
  </si>
  <si>
    <r>
      <rPr>
        <b/>
        <sz val="9"/>
        <rFont val="Times New Roman"/>
        <family val="1"/>
      </rPr>
      <t>Мероприятие 7.1.3.</t>
    </r>
    <r>
      <rPr>
        <sz val="9"/>
        <rFont val="Times New Roman"/>
        <family val="1"/>
      </rPr>
      <t xml:space="preserve"> Финансовое обеспечение мероприятий по отдыху детей в каникулярное время</t>
    </r>
  </si>
  <si>
    <r>
      <rPr>
        <b/>
        <sz val="9"/>
        <rFont val="Times New Roman"/>
        <family val="1"/>
      </rPr>
      <t>Мероприятие 8.1.1.</t>
    </r>
    <r>
      <rPr>
        <sz val="9"/>
        <rFont val="Times New Roman"/>
        <family val="1"/>
      </rPr>
      <t xml:space="preserve"> Центральный аппарат в рамках муниципальной программы "Развитие системы образования Кувандыкского городского округа" на 2016-2020 годы</t>
    </r>
  </si>
  <si>
    <r>
      <rPr>
        <b/>
        <sz val="9"/>
        <rFont val="Times New Roman"/>
        <family val="1"/>
      </rPr>
      <t>Мероприятие 8.2.1.</t>
    </r>
    <r>
      <rPr>
        <sz val="9"/>
        <rFont val="Times New Roman"/>
        <family val="1"/>
      </rPr>
      <t xml:space="preserve"> Осуществление переданных пономочий по организации и осуществлению деятельности по опеке и попечительству над несовершеннолетними </t>
    </r>
  </si>
  <si>
    <r>
      <rPr>
        <b/>
        <sz val="9"/>
        <rFont val="Times New Roman"/>
        <family val="1"/>
      </rPr>
      <t>Мероприятие 8.3.2.</t>
    </r>
    <r>
      <rPr>
        <sz val="9"/>
        <rFont val="Times New Roman"/>
        <family val="1"/>
      </rPr>
      <t xml:space="preserve"> Обеспечение предоставления услуг в сфере технического, информационного, организационного, научно-методического и хозяйственного обслуживания  в сфере образования в рамках муниципальной программы "Развитие системы образования Кувандыкского городского округа Оренбургской области " на 2016-2020 годы </t>
    </r>
  </si>
  <si>
    <r>
      <rPr>
        <b/>
        <sz val="9"/>
        <rFont val="Times New Roman"/>
        <family val="1"/>
      </rPr>
      <t>Мероприятие 8.3.1.</t>
    </r>
    <r>
      <rPr>
        <sz val="9"/>
        <rFont val="Times New Roman"/>
        <family val="1"/>
      </rPr>
      <t xml:space="preserve"> Обеспечение предоставления услуг в сфере бухгалтерско-экономического учета в сфере образования в рамках муниципальной программы "Развитие системы образования Кувандыкского городского округа Оренбургской области" на 2016 -2020 годы </t>
    </r>
  </si>
  <si>
    <t>Подпрограмма 6. "Защита прав детей, поддержка детей-сирот и детей с ограниченными возможностями здоровья"</t>
  </si>
  <si>
    <t>Подпрограмма 7. "Организация отдыха и оздоровления детей "</t>
  </si>
  <si>
    <t>Подпрограмма 8. "Обеспечение деятельности в сфере образования"</t>
  </si>
  <si>
    <t>Подпрограмма 4. "Безопасность образовательных организаций Кувандыкского городского округа Оренбургской области на 2016-2020 годы"</t>
  </si>
  <si>
    <t>Основное мероприятие 4.1. Проведение мероприятий по обеспечению противопожарной безопасности в дошкольных образовательных организациях</t>
  </si>
  <si>
    <t xml:space="preserve">Основное мероприятие 4.2. Проведение мероприятий по обеспечению противопожарной безопасности в общеобразовательных организациях </t>
  </si>
  <si>
    <t>Приложение № 4</t>
  </si>
  <si>
    <t>к Программе</t>
  </si>
  <si>
    <t>№ П/П</t>
  </si>
  <si>
    <t>Наименование муниципальной программы, подпрограммы, основного мероприятия</t>
  </si>
  <si>
    <t>Бюджет</t>
  </si>
  <si>
    <t>Код бюджетной классификации</t>
  </si>
  <si>
    <t>Всего за годы реализации программы</t>
  </si>
  <si>
    <t>Расходы (тыс. рублей)</t>
  </si>
  <si>
    <t>ГРБС</t>
  </si>
  <si>
    <t>РЗПР</t>
  </si>
  <si>
    <t>Итого</t>
  </si>
  <si>
    <t>2016 год</t>
  </si>
  <si>
    <t>2017 год</t>
  </si>
  <si>
    <t>2018 год</t>
  </si>
  <si>
    <t>2019 год</t>
  </si>
  <si>
    <t>2020 год</t>
  </si>
  <si>
    <t>УО</t>
  </si>
  <si>
    <t>Всего,                в том числе:</t>
  </si>
  <si>
    <t>х</t>
  </si>
  <si>
    <t>федеральный бюджет</t>
  </si>
  <si>
    <t>областной бюджет</t>
  </si>
  <si>
    <t>бюджет городского округа</t>
  </si>
  <si>
    <t>0701</t>
  </si>
  <si>
    <t>271</t>
  </si>
  <si>
    <t>1004</t>
  </si>
  <si>
    <t>0702</t>
  </si>
  <si>
    <t>0709</t>
  </si>
  <si>
    <t xml:space="preserve">"Совершенствование организации  питания льготной категории детей в дошкольных образовательных учреждениях Кувандыкского городского округа Оренбургской области на 2016-2020 годы" </t>
  </si>
  <si>
    <t>0707</t>
  </si>
  <si>
    <t>1.</t>
  </si>
  <si>
    <t>2.</t>
  </si>
  <si>
    <t>1003</t>
  </si>
  <si>
    <t>3.</t>
  </si>
  <si>
    <t>ЦСР</t>
  </si>
  <si>
    <t>0210177010</t>
  </si>
  <si>
    <t xml:space="preserve">Муниципальная программа «Развитие системы образования муниципального образования Кувандыкский городской округ Оренбургской области » на 2016-2020 годы </t>
  </si>
  <si>
    <t>Подпрограмма № 1 "Развитие дошкольного образования"</t>
  </si>
  <si>
    <t>0210177020</t>
  </si>
  <si>
    <t>0210180630</t>
  </si>
  <si>
    <t>0210280190</t>
  </si>
  <si>
    <t>0210380260</t>
  </si>
  <si>
    <t>0210480320</t>
  </si>
  <si>
    <t>0220127010</t>
  </si>
  <si>
    <t>0220167010</t>
  </si>
  <si>
    <t>0220177110</t>
  </si>
  <si>
    <t>0220177130</t>
  </si>
  <si>
    <t>0220180240</t>
  </si>
  <si>
    <t>0220180790</t>
  </si>
  <si>
    <t>02201L0970</t>
  </si>
  <si>
    <t>0220150970</t>
  </si>
  <si>
    <t>02201R0970</t>
  </si>
  <si>
    <t>02201S0180</t>
  </si>
  <si>
    <t>0220277210</t>
  </si>
  <si>
    <t>0220327020</t>
  </si>
  <si>
    <t>0220367070</t>
  </si>
  <si>
    <t>0220467080</t>
  </si>
  <si>
    <t>0230177010</t>
  </si>
  <si>
    <t>0230177020</t>
  </si>
  <si>
    <t>0230177120</t>
  </si>
  <si>
    <t>0230277110</t>
  </si>
  <si>
    <t>0230280170</t>
  </si>
  <si>
    <t>0240177010</t>
  </si>
  <si>
    <t>0240277110</t>
  </si>
  <si>
    <t>0250167310</t>
  </si>
  <si>
    <t>0260152600</t>
  </si>
  <si>
    <t>0260188110</t>
  </si>
  <si>
    <t>0260188121</t>
  </si>
  <si>
    <t>0260188122</t>
  </si>
  <si>
    <t>0260280840</t>
  </si>
  <si>
    <t>0220580320</t>
  </si>
  <si>
    <t>соисполнители, участники</t>
  </si>
  <si>
    <t>Ответственный исполнитель,</t>
  </si>
  <si>
    <t xml:space="preserve">Основное мероприятие 1.1. Повышение доступности дошкольных образовательных услуг </t>
  </si>
  <si>
    <t>Подпрограмма  2. "Развитие общего и дополнительного образования детей"</t>
  </si>
  <si>
    <t>Основное мероприятие 2.1. Развитие общего образования</t>
  </si>
  <si>
    <t>Основное мероприятие 2.2. "Развитие дополнительного и неформального образования и социализации детей"</t>
  </si>
  <si>
    <t>Основное мероприятие 2.4. "Развитие физической культуры и спорта в образовательных учреждениях Кувандыкского городского округа"</t>
  </si>
  <si>
    <t>Подпрограмма 3 "Совершенствование организации питания  в образовательных организациях Кувандыкского городского округа Оренбургской области на 2016-2020 годы"</t>
  </si>
  <si>
    <t xml:space="preserve">Основное мероприятие 3.1. "Дополнительное финансовое обеспечение мероприятий по организации питания детей  в образовательных организациях  Кувандыкского городского округа Оренбургской области на 2016-2020 годы" </t>
  </si>
  <si>
    <t>Основное мероприятие 3.2. Организация питания в образовательных организациях</t>
  </si>
  <si>
    <t>Основное мероприятие 5.1. Совершенствование  нормативно-правовой базы, координация деятельности районных общественных организаций (объединений), информационное обеспечение и использование государственных символов в патриотическом воспитании детей</t>
  </si>
  <si>
    <t>Основное мероприятие 6.1. Выполнение государственных полномочий по организации и осуществлению деятельности по опеке и попечительству над несовершеннолетними</t>
  </si>
  <si>
    <t>Основное мероприятие 8.1. Руководство и управление в сфере установленных функций</t>
  </si>
  <si>
    <t>Основное мероприятие 8.2. Финансовое обеспечение осуществления отдельных государственных полномочий</t>
  </si>
  <si>
    <t>4.</t>
  </si>
  <si>
    <t>5.</t>
  </si>
  <si>
    <t>6.</t>
  </si>
  <si>
    <t>7.</t>
  </si>
  <si>
    <t>8.</t>
  </si>
  <si>
    <t>9.</t>
  </si>
  <si>
    <t>02201R5201</t>
  </si>
  <si>
    <t>0270177410</t>
  </si>
  <si>
    <t>0270177420</t>
  </si>
  <si>
    <t>0270180530</t>
  </si>
  <si>
    <t>0280110020</t>
  </si>
  <si>
    <t>0280280954</t>
  </si>
  <si>
    <t>0280370010</t>
  </si>
  <si>
    <t>0280370020</t>
  </si>
  <si>
    <t>02602S0840</t>
  </si>
  <si>
    <t>Основное мероприятие 8.3. Обеспечение деятельности подведомственных учреждений</t>
  </si>
  <si>
    <t>0200110020</t>
  </si>
  <si>
    <t>0200280954</t>
  </si>
  <si>
    <t>0210160010</t>
  </si>
  <si>
    <t>0210120020</t>
  </si>
  <si>
    <t>0210100020</t>
  </si>
  <si>
    <t>0220100020</t>
  </si>
  <si>
    <t>0220180982</t>
  </si>
  <si>
    <t>0210180981</t>
  </si>
  <si>
    <t>0703</t>
  </si>
  <si>
    <t>0210477020</t>
  </si>
  <si>
    <t>02201S1040</t>
  </si>
  <si>
    <t>0220577130</t>
  </si>
  <si>
    <t>02302S0170</t>
  </si>
  <si>
    <t>Итого, в том числе:</t>
  </si>
  <si>
    <r>
      <rPr>
        <b/>
        <sz val="10"/>
        <rFont val="Times New Roman"/>
        <family val="1"/>
      </rPr>
      <t>Мероприятие 1.1.1.</t>
    </r>
    <r>
      <rPr>
        <sz val="10"/>
        <rFont val="Times New Roman"/>
        <family val="1"/>
      </rPr>
      <t xml:space="preserve"> Финансирование из резервного фонда по ЧС Оренбургской области</t>
    </r>
  </si>
  <si>
    <r>
      <rPr>
        <b/>
        <sz val="10"/>
        <rFont val="Times New Roman"/>
        <family val="1"/>
      </rPr>
      <t>Мероприятие 1.1.2.</t>
    </r>
    <r>
      <rPr>
        <sz val="10"/>
        <rFont val="Times New Roman"/>
        <family val="1"/>
      </rPr>
      <t xml:space="preserve"> Финансирование из резервного фонда по ЧС Администрации МО Кувандыкский городской округ</t>
    </r>
  </si>
  <si>
    <r>
      <rPr>
        <b/>
        <sz val="10"/>
        <rFont val="Times New Roman"/>
        <family val="1"/>
      </rPr>
      <t>Мероприятие 1.1.3.</t>
    </r>
    <r>
      <rPr>
        <sz val="10"/>
        <rFont val="Times New Roman"/>
        <family val="1"/>
      </rPr>
      <t xml:space="preserve"> Предоставление дошкольного образования, воспитание и содержание ребенка в дошкольных образовательных и общеобразовательных учреждениях, осуществляющих образовательную деятельность по основным общеобразовательным программам</t>
    </r>
  </si>
  <si>
    <r>
      <rPr>
        <b/>
        <sz val="10"/>
        <rFont val="Times New Roman"/>
        <family val="1"/>
      </rPr>
      <t>Мероприятие 1.1.4.</t>
    </r>
    <r>
      <rPr>
        <sz val="10"/>
        <rFont val="Times New Roman"/>
        <family val="1"/>
      </rPr>
      <t xml:space="preserve"> Создание условий для развития дошкольного образования</t>
    </r>
  </si>
  <si>
    <r>
      <rPr>
        <b/>
        <sz val="10"/>
        <rFont val="Times New Roman"/>
        <family val="1"/>
      </rPr>
      <t>Мероприятие 1.1.5.</t>
    </r>
    <r>
      <rPr>
        <sz val="10"/>
        <rFont val="Times New Roman"/>
        <family val="1"/>
      </rPr>
      <t xml:space="preserve"> Обеспечение государственных гарантий реализации прав на обучение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 </t>
    </r>
  </si>
  <si>
    <r>
      <rPr>
        <b/>
        <sz val="10"/>
        <rFont val="Times New Roman"/>
        <family val="1"/>
      </rPr>
      <t>Мероприятие 1.1.6.</t>
    </r>
    <r>
      <rPr>
        <sz val="10"/>
        <rFont val="Times New Roman"/>
        <family val="1"/>
      </rPr>
      <t xml:space="preserve"> Погашение обязательств учреждения</t>
    </r>
  </si>
  <si>
    <t>Подпрограмма 5. "Патриотическое воспитание юных граждан Кувандыкского городского округа на 2016-2020 годы"</t>
  </si>
  <si>
    <r>
      <rPr>
        <b/>
        <sz val="9"/>
        <rFont val="Times New Roman"/>
        <family val="1"/>
      </rPr>
      <t>Мероприятие 4.2.1.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общеобразовательных организациях</t>
    </r>
  </si>
  <si>
    <r>
      <rPr>
        <b/>
        <sz val="9"/>
        <rFont val="Times New Roman"/>
        <family val="1"/>
      </rPr>
      <t>Мероприятие 4.1.1.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дошкольных образовательных организациях </t>
    </r>
  </si>
  <si>
    <r>
      <rPr>
        <b/>
        <sz val="9"/>
        <rFont val="Times New Roman"/>
        <family val="1"/>
      </rPr>
      <t>Мероприятие 3.2.2.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организации питания обучающихся в муниципальных общеобразовательных организациях</t>
    </r>
  </si>
  <si>
    <r>
      <rPr>
        <b/>
        <sz val="9"/>
        <rFont val="Times New Roman"/>
        <family val="1"/>
      </rPr>
      <t>Мероприятие 3.2.1.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организации питания обучающихся в общеобразовательных организациях Кувандыкского городского округа Оренбургской области на 2016-2020 годы" </t>
    </r>
  </si>
  <si>
    <r>
      <rPr>
        <b/>
        <sz val="9"/>
        <rFont val="Times New Roman"/>
        <family val="1"/>
      </rPr>
      <t>Мероприятие 3.1.1.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организация питания детей  в дошкольных образовательных организациях  Кувандыкского городского округа Оренбургской области на 2016-2020 годы </t>
    </r>
  </si>
  <si>
    <r>
      <rPr>
        <b/>
        <sz val="9"/>
        <rFont val="Times New Roman"/>
        <family val="1"/>
      </rPr>
      <t>Мероприятие 3.1.2.</t>
    </r>
    <r>
      <rPr>
        <sz val="9"/>
        <rFont val="Times New Roman"/>
        <family val="1"/>
      </rPr>
      <t xml:space="preserve"> "Дополнительное финансовое обеспечение мероприятий по организации питания детей   в дошкольных образовательных организациях в летний период,  направленное на проведение витиминазации и оздоровление детей"</t>
    </r>
  </si>
  <si>
    <r>
      <rPr>
        <b/>
        <sz val="9"/>
        <rFont val="Times New Roman"/>
        <family val="1"/>
      </rPr>
      <t>Мероприятие 3.1.3.</t>
    </r>
    <r>
      <rPr>
        <sz val="9"/>
        <rFont val="Times New Roman"/>
        <family val="1"/>
      </rPr>
      <t xml:space="preserve"> "Дополнительное финансовое обеспечение мероприятий по организации питания учащихся в интернатах при сельских школах  Кувандыкского городского округа Оренбургской области на 2016-2020 годы" </t>
    </r>
  </si>
  <si>
    <r>
      <rPr>
        <b/>
        <sz val="9"/>
        <rFont val="Times New Roman"/>
        <family val="1"/>
      </rPr>
      <t>Мероприятие 2.4.1.</t>
    </r>
    <r>
      <rPr>
        <sz val="9"/>
        <rFont val="Times New Roman"/>
        <family val="1"/>
      </rPr>
      <t xml:space="preserve"> Обеспечение мероприятий по проведению районных соревнований  и других мероприятий, направленных на развитие физкультуры и спорта, и пропаганде здорового образа жизни. Участие в областных спартакиадах, конкурсах, соревнованиях. </t>
    </r>
  </si>
  <si>
    <r>
      <rPr>
        <b/>
        <sz val="9"/>
        <rFont val="Times New Roman"/>
        <family val="1"/>
      </rPr>
      <t>Мероприятие 2.3.1.</t>
    </r>
    <r>
      <rPr>
        <sz val="9"/>
        <rFont val="Times New Roman"/>
        <family val="1"/>
      </rPr>
      <t xml:space="preserve"> Выплата стипендий одаренным детям образовательных организаций муниципального образования Кувандыкский городской округ</t>
    </r>
  </si>
  <si>
    <r>
      <rPr>
        <b/>
        <sz val="9"/>
        <rFont val="Times New Roman"/>
        <family val="1"/>
      </rPr>
      <t>Мероприятие 2.3.2.</t>
    </r>
    <r>
      <rPr>
        <sz val="9"/>
        <rFont val="Times New Roman"/>
        <family val="1"/>
      </rPr>
      <t xml:space="preserve"> Проведение  районных олимпиад, смотров-конкурсов, семинаров и других мероприятий, направленных на всестороннее развитие молодого поколения</t>
    </r>
  </si>
  <si>
    <r>
      <t xml:space="preserve">Мероприятие 2.1.7. </t>
    </r>
    <r>
      <rPr>
        <sz val="9"/>
        <rFont val="Times New Roman"/>
        <family val="1"/>
      </rPr>
      <t>Проведение капитального ремонта в спортивных залах общеобразовательных организаций, расположенных в сельской местности, с целью создания условий для  занятия физической культурой и спортом (местное софинансирование)</t>
    </r>
  </si>
  <si>
    <r>
      <t xml:space="preserve">Мероприятие 2.1.8. </t>
    </r>
    <r>
      <rPr>
        <sz val="9"/>
        <rFont val="Times New Roman"/>
        <family val="1"/>
      </rPr>
      <t>Проведение капитального ремонта в спортивных залах общеобразовательных организаций, расположенных в сельской местности, с целью создания условий для занятия физической культурой и спортом</t>
    </r>
  </si>
  <si>
    <r>
      <t xml:space="preserve">Мероприятие 2.1.9. </t>
    </r>
    <r>
      <rPr>
        <sz val="9"/>
        <rFont val="Times New Roman"/>
        <family val="1"/>
      </rPr>
      <t>Развитие инфраструктуры общего и дополнительного образования посредством капитального ремонта зданий муниципальных образовательных организаций</t>
    </r>
  </si>
  <si>
    <r>
      <t xml:space="preserve">Мероприятие 2.1.10. </t>
    </r>
    <r>
      <rPr>
        <sz val="9"/>
        <rFont val="Times New Roman"/>
        <family val="1"/>
      </rPr>
      <t>Проведение текущего и капитального ремонта, противоаварийных мероприятий в муниципальных образовательных учреждениях</t>
    </r>
  </si>
  <si>
    <r>
      <rPr>
        <b/>
        <sz val="9"/>
        <rFont val="Times New Roman"/>
        <family val="1"/>
      </rPr>
      <t>Мероприятие 2.1.11.</t>
    </r>
    <r>
      <rPr>
        <sz val="9"/>
        <rFont val="Times New Roman"/>
        <family val="1"/>
      </rPr>
      <t xml:space="preserve"> Поощрение лучших педагогических работников образовательных организаций  </t>
    </r>
  </si>
  <si>
    <r>
      <rPr>
        <b/>
        <sz val="9"/>
        <rFont val="Times New Roman"/>
        <family val="1"/>
      </rPr>
      <t>Мероприятие 2.1.12.</t>
    </r>
    <r>
      <rPr>
        <sz val="9"/>
        <rFont val="Times New Roman"/>
        <family val="1"/>
      </rPr>
      <t xml:space="preserve"> Предоставление услуг  по психолого-медико-педагогическому сопровождению детей</t>
    </r>
  </si>
  <si>
    <r>
      <rPr>
        <b/>
        <sz val="9"/>
        <rFont val="Times New Roman"/>
        <family val="1"/>
      </rPr>
      <t>Мероприятие 2.1.14</t>
    </r>
    <r>
      <rPr>
        <sz val="9"/>
        <rFont val="Times New Roman"/>
        <family val="1"/>
      </rPr>
      <t>. Возмещение расходов, связанных с предоставлением компенсации расходов на оплату жилых помещений, отопления и освещения педагогическим работникам, работающим и проживающим в сельской местности</t>
    </r>
  </si>
  <si>
    <r>
      <rPr>
        <b/>
        <sz val="9"/>
        <rFont val="Times New Roman"/>
        <family val="1"/>
      </rPr>
      <t>Мероприятие 2.1.15.</t>
    </r>
    <r>
      <rPr>
        <sz val="9"/>
        <rFont val="Times New Roman"/>
        <family val="1"/>
      </rPr>
      <t xml:space="preserve"> Погашение обязательств учреждения</t>
    </r>
  </si>
  <si>
    <r>
      <rPr>
        <b/>
        <sz val="9"/>
        <rFont val="Times New Roman"/>
        <family val="1"/>
      </rPr>
      <t>Мероприятие 2.1.16.</t>
    </r>
    <r>
      <rPr>
        <sz val="9"/>
        <rFont val="Times New Roman"/>
        <family val="1"/>
      </rPr>
      <t xml:space="preserve"> Укрепление материально-технической базы муниципальных образовательных учреждений</t>
    </r>
  </si>
  <si>
    <r>
      <rPr>
        <b/>
        <sz val="9"/>
        <rFont val="Times New Roman"/>
        <family val="1"/>
      </rPr>
      <t>Мероприятие 2.1.2.</t>
    </r>
    <r>
      <rPr>
        <sz val="9"/>
        <rFont val="Times New Roman"/>
        <family val="1"/>
      </rPr>
      <t xml:space="preserve"> Финансирование из резервного фонда по ЧС Оренбургской области</t>
    </r>
  </si>
  <si>
    <r>
      <t xml:space="preserve">Мероприятие 2.1.3. </t>
    </r>
    <r>
      <rPr>
        <sz val="9"/>
        <rFont val="Times New Roman"/>
        <family val="1"/>
      </rPr>
      <t>Создание в общеобразовательных организациях, расположенных в сельской местности, условий для занятия физической культурой и спортом</t>
    </r>
  </si>
  <si>
    <r>
      <rPr>
        <b/>
        <sz val="9"/>
        <rFont val="Times New Roman"/>
        <family val="1"/>
      </rPr>
      <t xml:space="preserve">Мероприятие 1.4.1. </t>
    </r>
    <r>
      <rPr>
        <sz val="9"/>
        <rFont val="Times New Roman"/>
        <family val="1"/>
      </rPr>
      <t>Финансирование социально значимых мероприятий</t>
    </r>
  </si>
  <si>
    <r>
      <rPr>
        <b/>
        <sz val="9"/>
        <rFont val="Times New Roman"/>
        <family val="1"/>
      </rPr>
      <t>Мероприятие 1.3.1.</t>
    </r>
    <r>
      <rPr>
        <sz val="9"/>
        <rFont val="Times New Roman"/>
        <family val="1"/>
      </rPr>
      <t xml:space="preserve"> 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детей-инвалидов на дому</t>
    </r>
  </si>
  <si>
    <r>
      <rPr>
        <b/>
        <sz val="9"/>
        <rFont val="Times New Roman"/>
        <family val="1"/>
      </rPr>
      <t>Мероприятие 1.2.1.</t>
    </r>
    <r>
      <rPr>
        <sz val="9"/>
        <rFont val="Times New Roman"/>
        <family val="1"/>
      </rPr>
      <t xml:space="preserve"> Осуществление переданных полномочий по выплате компенсации части родительской платы за присмотр и уход за детьми, посещающих образовательные организации, реализующих  образовательную программу дошкольного образования</t>
    </r>
  </si>
  <si>
    <t>Объем финансирования в планируемом году</t>
  </si>
  <si>
    <t xml:space="preserve">                План мероприятий муниципальной  Программы «Развитие системы образования муниципального образования Кувандыкский городской округ Оренбургской области»                                                                                           на 2018 год</t>
  </si>
  <si>
    <r>
      <t xml:space="preserve">Мероприятие 2.5.1. </t>
    </r>
    <r>
      <rPr>
        <sz val="9"/>
        <rFont val="Times New Roman"/>
        <family val="1"/>
      </rPr>
      <t>Создание условий для развития общего образования</t>
    </r>
  </si>
  <si>
    <t xml:space="preserve">                План мероприятий муниципальной  Программы «Развитие системы образования муниципального образования Кувандыкский городской округ Оренбургской области»                                                                                                                          на 2017 год</t>
  </si>
  <si>
    <r>
      <rPr>
        <b/>
        <sz val="9"/>
        <rFont val="Times New Roman"/>
        <family val="1"/>
      </rPr>
      <t xml:space="preserve">Мероприятие 1.4.1. </t>
    </r>
    <r>
      <rPr>
        <sz val="9"/>
        <rFont val="Times New Roman"/>
        <family val="1"/>
      </rPr>
      <t>Создание условий для развития дошкольного образования</t>
    </r>
  </si>
  <si>
    <t>Подпрограмма 3 "Совершенствование организации питания  в образовательных организациях Кувандыкского городского округа Оренбургской области на 2019-2024 годы"</t>
  </si>
  <si>
    <t xml:space="preserve">Муниципальная программа «Развитие системы образования муниципального образования Кувандыкский городской округ Оренбургской области » на 2019-2024 годы </t>
  </si>
  <si>
    <t>0230177030</t>
  </si>
  <si>
    <t>0230177040</t>
  </si>
  <si>
    <t>0240177050</t>
  </si>
  <si>
    <t>0240277160</t>
  </si>
  <si>
    <t>0240377220</t>
  </si>
  <si>
    <t>Основное мероприятие 4.3. Проведение мероприятий по обеспечению противопожарной безопасности в  организациях дополнительного образования</t>
  </si>
  <si>
    <r>
      <rPr>
        <b/>
        <sz val="9"/>
        <rFont val="Times New Roman"/>
        <family val="1"/>
      </rPr>
      <t>Мероприятие 4.2.1.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 организациях дополнительного образования</t>
    </r>
  </si>
  <si>
    <r>
      <rPr>
        <b/>
        <sz val="9"/>
        <rFont val="Times New Roman"/>
        <family val="1"/>
      </rPr>
      <t>Мероприятие 7.1.4</t>
    </r>
    <r>
      <rPr>
        <sz val="9"/>
        <rFont val="Times New Roman"/>
        <family val="1"/>
      </rPr>
      <t>. Погашение обязательств учреждения</t>
    </r>
  </si>
  <si>
    <t>0270160010</t>
  </si>
  <si>
    <t xml:space="preserve">                Ресурсное обеспечение реализации муниципальной  Программы «Развитие системы образования муниципального образования Кувандыкский городской округ Оренбургской области»  на 2016-2020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</si>
</sst>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 ;[Red]\-#,##0.0\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8"/>
      <name val="Arial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32" borderId="10" xfId="33" applyFont="1" applyFill="1" applyBorder="1" applyAlignment="1">
      <alignment horizontal="center" vertical="top" wrapText="1"/>
      <protection/>
    </xf>
    <xf numFmtId="0" fontId="13" fillId="32" borderId="0" xfId="33" applyFont="1" applyFill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7" fillId="33" borderId="0" xfId="33" applyFont="1" applyFill="1" applyAlignment="1">
      <alignment horizontal="left"/>
      <protection/>
    </xf>
    <xf numFmtId="0" fontId="8" fillId="33" borderId="0" xfId="33" applyFont="1" applyFill="1" applyAlignment="1">
      <alignment horizontal="left"/>
      <protection/>
    </xf>
    <xf numFmtId="0" fontId="19" fillId="33" borderId="0" xfId="33" applyFont="1" applyFill="1">
      <alignment/>
      <protection/>
    </xf>
    <xf numFmtId="0" fontId="21" fillId="32" borderId="0" xfId="33" applyFont="1" applyFill="1">
      <alignment/>
      <protection/>
    </xf>
    <xf numFmtId="0" fontId="7" fillId="33" borderId="0" xfId="33" applyFont="1" applyFill="1" applyBorder="1" applyAlignment="1">
      <alignment/>
      <protection/>
    </xf>
    <xf numFmtId="0" fontId="8" fillId="32" borderId="0" xfId="33" applyFont="1" applyFill="1">
      <alignment/>
      <protection/>
    </xf>
    <xf numFmtId="0" fontId="8" fillId="33" borderId="0" xfId="33" applyFont="1" applyFill="1">
      <alignment/>
      <protection/>
    </xf>
    <xf numFmtId="0" fontId="7" fillId="33" borderId="0" xfId="33" applyFont="1" applyFill="1" applyAlignment="1">
      <alignment horizontal="center"/>
      <protection/>
    </xf>
    <xf numFmtId="0" fontId="8" fillId="32" borderId="0" xfId="33" applyFont="1" applyFill="1" applyAlignment="1">
      <alignment wrapText="1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6" fillId="32" borderId="10" xfId="33" applyFont="1" applyFill="1" applyBorder="1" applyAlignment="1">
      <alignment horizontal="center" vertical="top" wrapText="1"/>
      <protection/>
    </xf>
    <xf numFmtId="0" fontId="10" fillId="32" borderId="0" xfId="33" applyFont="1" applyFill="1" applyAlignment="1">
      <alignment horizontal="center" vertical="center"/>
      <protection/>
    </xf>
    <xf numFmtId="0" fontId="10" fillId="33" borderId="0" xfId="33" applyFont="1" applyFill="1" applyAlignment="1">
      <alignment horizontal="center" vertical="center"/>
      <protection/>
    </xf>
    <xf numFmtId="0" fontId="13" fillId="33" borderId="0" xfId="33" applyFont="1" applyFill="1" applyAlignment="1">
      <alignment horizontal="center" vertical="center"/>
      <protection/>
    </xf>
    <xf numFmtId="164" fontId="13" fillId="32" borderId="0" xfId="33" applyNumberFormat="1" applyFont="1" applyFill="1" applyAlignment="1">
      <alignment horizontal="center" vertical="center"/>
      <protection/>
    </xf>
    <xf numFmtId="0" fontId="18" fillId="32" borderId="0" xfId="33" applyFont="1" applyFill="1">
      <alignment/>
      <protection/>
    </xf>
    <xf numFmtId="164" fontId="8" fillId="32" borderId="0" xfId="33" applyNumberFormat="1" applyFont="1" applyFill="1">
      <alignment/>
      <protection/>
    </xf>
    <xf numFmtId="165" fontId="16" fillId="33" borderId="10" xfId="33" applyNumberFormat="1" applyFont="1" applyFill="1" applyBorder="1" applyAlignment="1">
      <alignment horizontal="center" vertical="center"/>
      <protection/>
    </xf>
    <xf numFmtId="4" fontId="8" fillId="33" borderId="0" xfId="33" applyNumberFormat="1" applyFont="1" applyFill="1">
      <alignment/>
      <protection/>
    </xf>
    <xf numFmtId="0" fontId="8" fillId="33" borderId="0" xfId="33" applyFont="1" applyFill="1" applyAlignment="1">
      <alignment horizontal="center"/>
      <protection/>
    </xf>
    <xf numFmtId="164" fontId="21" fillId="32" borderId="0" xfId="33" applyNumberFormat="1" applyFont="1" applyFill="1">
      <alignment/>
      <protection/>
    </xf>
    <xf numFmtId="0" fontId="11" fillId="33" borderId="0" xfId="33" applyFont="1" applyFill="1" applyAlignment="1">
      <alignment vertical="top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 hidden="1"/>
    </xf>
    <xf numFmtId="0" fontId="14" fillId="32" borderId="10" xfId="33" applyFont="1" applyFill="1" applyBorder="1" applyAlignment="1">
      <alignment vertical="top" wrapText="1"/>
      <protection/>
    </xf>
    <xf numFmtId="0" fontId="14" fillId="32" borderId="10" xfId="33" applyFont="1" applyFill="1" applyBorder="1" applyAlignment="1">
      <alignment horizontal="center" vertical="center" wrapText="1"/>
      <protection/>
    </xf>
    <xf numFmtId="0" fontId="10" fillId="32" borderId="10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0" fontId="8" fillId="34" borderId="0" xfId="33" applyFont="1" applyFill="1">
      <alignment/>
      <protection/>
    </xf>
    <xf numFmtId="0" fontId="18" fillId="34" borderId="0" xfId="33" applyFont="1" applyFill="1">
      <alignment/>
      <protection/>
    </xf>
    <xf numFmtId="0" fontId="14" fillId="34" borderId="10" xfId="33" applyFont="1" applyFill="1" applyBorder="1" applyAlignment="1">
      <alignment horizontal="center" vertical="center" wrapText="1"/>
      <protection/>
    </xf>
    <xf numFmtId="0" fontId="8" fillId="2" borderId="0" xfId="33" applyFont="1" applyFill="1">
      <alignment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18" fillId="2" borderId="0" xfId="33" applyFont="1" applyFill="1">
      <alignment/>
      <protection/>
    </xf>
    <xf numFmtId="0" fontId="10" fillId="34" borderId="10" xfId="33" applyFont="1" applyFill="1" applyBorder="1" applyAlignment="1">
      <alignment vertical="top" wrapText="1"/>
      <protection/>
    </xf>
    <xf numFmtId="0" fontId="13" fillId="35" borderId="0" xfId="33" applyFont="1" applyFill="1" applyAlignment="1">
      <alignment horizontal="center" vertical="center"/>
      <protection/>
    </xf>
    <xf numFmtId="0" fontId="8" fillId="35" borderId="0" xfId="33" applyFont="1" applyFill="1">
      <alignment/>
      <protection/>
    </xf>
    <xf numFmtId="0" fontId="8" fillId="36" borderId="0" xfId="33" applyFont="1" applyFill="1">
      <alignment/>
      <protection/>
    </xf>
    <xf numFmtId="0" fontId="11" fillId="37" borderId="10" xfId="33" applyFont="1" applyFill="1" applyBorder="1" applyAlignment="1">
      <alignment vertical="top" wrapText="1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3" fillId="32" borderId="10" xfId="33" applyFont="1" applyFill="1" applyBorder="1" applyAlignment="1">
      <alignment horizontal="center" vertical="center" wrapText="1"/>
      <protection/>
    </xf>
    <xf numFmtId="14" fontId="6" fillId="34" borderId="10" xfId="33" applyNumberFormat="1" applyFont="1" applyFill="1" applyBorder="1" applyAlignment="1">
      <alignment horizontal="center" vertical="top" wrapText="1"/>
      <protection/>
    </xf>
    <xf numFmtId="0" fontId="5" fillId="32" borderId="10" xfId="33" applyFont="1" applyFill="1" applyBorder="1" applyAlignment="1">
      <alignment horizontal="center" vertical="top" wrapText="1"/>
      <protection/>
    </xf>
    <xf numFmtId="0" fontId="17" fillId="33" borderId="10" xfId="0" applyFont="1" applyFill="1" applyBorder="1" applyAlignment="1">
      <alignment/>
    </xf>
    <xf numFmtId="0" fontId="6" fillId="34" borderId="10" xfId="33" applyFont="1" applyFill="1" applyBorder="1" applyAlignment="1">
      <alignment horizontal="center" vertical="top" wrapText="1"/>
      <protection/>
    </xf>
    <xf numFmtId="0" fontId="5" fillId="34" borderId="10" xfId="33" applyFont="1" applyFill="1" applyBorder="1" applyAlignment="1">
      <alignment horizontal="center" vertical="top" wrapText="1"/>
      <protection/>
    </xf>
    <xf numFmtId="14" fontId="5" fillId="32" borderId="10" xfId="33" applyNumberFormat="1" applyFont="1" applyFill="1" applyBorder="1" applyAlignment="1">
      <alignment horizontal="center" vertical="top" wrapText="1"/>
      <protection/>
    </xf>
    <xf numFmtId="14" fontId="5" fillId="34" borderId="10" xfId="33" applyNumberFormat="1" applyFont="1" applyFill="1" applyBorder="1" applyAlignment="1">
      <alignment horizontal="center" vertical="top" wrapText="1"/>
      <protection/>
    </xf>
    <xf numFmtId="49" fontId="5" fillId="32" borderId="10" xfId="33" applyNumberFormat="1" applyFont="1" applyFill="1" applyBorder="1" applyAlignment="1">
      <alignment horizontal="center" vertical="center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5" fillId="32" borderId="10" xfId="33" applyFont="1" applyFill="1" applyBorder="1" applyAlignment="1">
      <alignment horizontal="center" vertical="center" wrapText="1"/>
      <protection/>
    </xf>
    <xf numFmtId="0" fontId="5" fillId="32" borderId="10" xfId="33" applyFont="1" applyFill="1" applyBorder="1" applyAlignment="1">
      <alignment horizontal="center" vertical="top"/>
      <protection/>
    </xf>
    <xf numFmtId="0" fontId="6" fillId="34" borderId="10" xfId="33" applyFont="1" applyFill="1" applyBorder="1" applyAlignment="1">
      <alignment horizontal="center" vertical="top"/>
      <protection/>
    </xf>
    <xf numFmtId="49" fontId="6" fillId="34" borderId="10" xfId="33" applyNumberFormat="1" applyFont="1" applyFill="1" applyBorder="1" applyAlignment="1">
      <alignment horizontal="center" vertical="top"/>
      <protection/>
    </xf>
    <xf numFmtId="49" fontId="5" fillId="32" borderId="10" xfId="33" applyNumberFormat="1" applyFont="1" applyFill="1" applyBorder="1" applyAlignment="1">
      <alignment horizontal="center" vertical="top"/>
      <protection/>
    </xf>
    <xf numFmtId="0" fontId="10" fillId="32" borderId="10" xfId="33" applyFont="1" applyFill="1" applyBorder="1" applyAlignment="1">
      <alignment horizontal="left" vertical="center" wrapText="1"/>
      <protection/>
    </xf>
    <xf numFmtId="0" fontId="12" fillId="32" borderId="10" xfId="33" applyFont="1" applyFill="1" applyBorder="1" applyAlignment="1">
      <alignment horizontal="center" vertical="center" wrapText="1"/>
      <protection/>
    </xf>
    <xf numFmtId="164" fontId="12" fillId="32" borderId="10" xfId="33" applyNumberFormat="1" applyFont="1" applyFill="1" applyBorder="1" applyAlignment="1">
      <alignment horizontal="center" vertical="center" wrapText="1"/>
      <protection/>
    </xf>
    <xf numFmtId="0" fontId="10" fillId="35" borderId="10" xfId="33" applyFont="1" applyFill="1" applyBorder="1" applyAlignment="1">
      <alignment horizontal="center" vertical="center" wrapText="1"/>
      <protection/>
    </xf>
    <xf numFmtId="0" fontId="12" fillId="35" borderId="10" xfId="33" applyFont="1" applyFill="1" applyBorder="1" applyAlignment="1">
      <alignment horizontal="center" vertical="center" wrapText="1"/>
      <protection/>
    </xf>
    <xf numFmtId="164" fontId="12" fillId="35" borderId="10" xfId="33" applyNumberFormat="1" applyFont="1" applyFill="1" applyBorder="1" applyAlignment="1">
      <alignment horizontal="center" vertical="center" wrapText="1"/>
      <protection/>
    </xf>
    <xf numFmtId="49" fontId="12" fillId="34" borderId="10" xfId="33" applyNumberFormat="1" applyFont="1" applyFill="1" applyBorder="1" applyAlignment="1">
      <alignment horizontal="center" vertical="center" wrapText="1"/>
      <protection/>
    </xf>
    <xf numFmtId="164" fontId="12" fillId="34" borderId="10" xfId="33" applyNumberFormat="1" applyFont="1" applyFill="1" applyBorder="1" applyAlignment="1">
      <alignment horizontal="center" vertical="center" wrapText="1"/>
      <protection/>
    </xf>
    <xf numFmtId="49" fontId="15" fillId="32" borderId="10" xfId="33" applyNumberFormat="1" applyFont="1" applyFill="1" applyBorder="1" applyAlignment="1">
      <alignment horizontal="center" vertical="center" wrapText="1"/>
      <protection/>
    </xf>
    <xf numFmtId="164" fontId="16" fillId="32" borderId="10" xfId="33" applyNumberFormat="1" applyFont="1" applyFill="1" applyBorder="1" applyAlignment="1">
      <alignment horizontal="center" vertical="center" wrapText="1"/>
      <protection/>
    </xf>
    <xf numFmtId="0" fontId="5" fillId="32" borderId="10" xfId="33" applyFont="1" applyFill="1" applyBorder="1" applyAlignment="1">
      <alignment vertical="top" wrapText="1"/>
      <protection/>
    </xf>
    <xf numFmtId="0" fontId="10" fillId="34" borderId="10" xfId="33" applyFont="1" applyFill="1" applyBorder="1" applyAlignment="1">
      <alignment horizontal="left" vertical="top" wrapText="1"/>
      <protection/>
    </xf>
    <xf numFmtId="49" fontId="14" fillId="35" borderId="10" xfId="33" applyNumberFormat="1" applyFont="1" applyFill="1" applyBorder="1" applyAlignment="1">
      <alignment horizontal="center" vertical="center" wrapText="1"/>
      <protection/>
    </xf>
    <xf numFmtId="49" fontId="14" fillId="32" borderId="10" xfId="33" applyNumberFormat="1" applyFont="1" applyFill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vertical="top" wrapText="1"/>
      <protection/>
    </xf>
    <xf numFmtId="0" fontId="5" fillId="32" borderId="10" xfId="33" applyFont="1" applyFill="1" applyBorder="1" applyAlignment="1">
      <alignment wrapText="1"/>
      <protection/>
    </xf>
    <xf numFmtId="49" fontId="10" fillId="34" borderId="10" xfId="33" applyNumberFormat="1" applyFont="1" applyFill="1" applyBorder="1" applyAlignment="1">
      <alignment horizontal="center" vertical="center" wrapText="1"/>
      <protection/>
    </xf>
    <xf numFmtId="49" fontId="11" fillId="34" borderId="10" xfId="33" applyNumberFormat="1" applyFont="1" applyFill="1" applyBorder="1" applyAlignment="1">
      <alignment horizontal="center" vertical="center" wrapText="1"/>
      <protection/>
    </xf>
    <xf numFmtId="49" fontId="10" fillId="32" borderId="10" xfId="33" applyNumberFormat="1" applyFont="1" applyFill="1" applyBorder="1" applyAlignment="1">
      <alignment horizontal="center" vertical="center" wrapText="1"/>
      <protection/>
    </xf>
    <xf numFmtId="0" fontId="5" fillId="32" borderId="10" xfId="33" applyFont="1" applyFill="1" applyBorder="1" applyAlignment="1">
      <alignment horizontal="left" wrapText="1"/>
      <protection/>
    </xf>
    <xf numFmtId="0" fontId="15" fillId="32" borderId="10" xfId="33" applyFont="1" applyFill="1" applyBorder="1" applyAlignment="1">
      <alignment horizontal="center" vertical="center" wrapText="1"/>
      <protection/>
    </xf>
    <xf numFmtId="164" fontId="22" fillId="32" borderId="10" xfId="33" applyNumberFormat="1" applyFont="1" applyFill="1" applyBorder="1" applyAlignment="1">
      <alignment horizontal="center" vertical="center" wrapText="1"/>
      <protection/>
    </xf>
    <xf numFmtId="0" fontId="5" fillId="32" borderId="10" xfId="33" applyFont="1" applyFill="1" applyBorder="1" applyAlignment="1">
      <alignment horizontal="left" vertical="top" wrapText="1"/>
      <protection/>
    </xf>
    <xf numFmtId="0" fontId="10" fillId="34" borderId="10" xfId="33" applyFont="1" applyFill="1" applyBorder="1" applyAlignment="1">
      <alignment horizontal="left" wrapText="1"/>
      <protection/>
    </xf>
    <xf numFmtId="164" fontId="12" fillId="34" borderId="10" xfId="33" applyNumberFormat="1" applyFont="1" applyFill="1" applyBorder="1" applyAlignment="1">
      <alignment horizontal="center" vertical="center"/>
      <protection/>
    </xf>
    <xf numFmtId="0" fontId="15" fillId="34" borderId="10" xfId="33" applyFont="1" applyFill="1" applyBorder="1" applyAlignment="1">
      <alignment horizontal="center" vertical="center" wrapText="1"/>
      <protection/>
    </xf>
    <xf numFmtId="49" fontId="15" fillId="34" borderId="10" xfId="33" applyNumberFormat="1" applyFont="1" applyFill="1" applyBorder="1" applyAlignment="1">
      <alignment horizontal="center" vertical="center" wrapText="1"/>
      <protection/>
    </xf>
    <xf numFmtId="164" fontId="16" fillId="34" borderId="10" xfId="33" applyNumberFormat="1" applyFont="1" applyFill="1" applyBorder="1" applyAlignment="1">
      <alignment horizontal="center" vertical="center" wrapText="1"/>
      <protection/>
    </xf>
    <xf numFmtId="0" fontId="5" fillId="32" borderId="10" xfId="33" applyFont="1" applyFill="1" applyBorder="1" applyAlignment="1">
      <alignment horizontal="left" vertical="center" wrapText="1"/>
      <protection/>
    </xf>
    <xf numFmtId="164" fontId="16" fillId="32" borderId="10" xfId="33" applyNumberFormat="1" applyFont="1" applyFill="1" applyBorder="1" applyAlignment="1">
      <alignment horizontal="center" vertical="center"/>
      <protection/>
    </xf>
    <xf numFmtId="49" fontId="15" fillId="32" borderId="10" xfId="33" applyNumberFormat="1" applyFont="1" applyFill="1" applyBorder="1" applyAlignment="1">
      <alignment horizontal="center" vertical="center"/>
      <protection/>
    </xf>
    <xf numFmtId="49" fontId="11" fillId="32" borderId="10" xfId="33" applyNumberFormat="1" applyFont="1" applyFill="1" applyBorder="1" applyAlignment="1">
      <alignment horizontal="center" vertical="center"/>
      <protection/>
    </xf>
    <xf numFmtId="49" fontId="12" fillId="32" borderId="10" xfId="33" applyNumberFormat="1" applyFont="1" applyFill="1" applyBorder="1" applyAlignment="1">
      <alignment horizontal="center" vertical="center"/>
      <protection/>
    </xf>
    <xf numFmtId="49" fontId="12" fillId="34" borderId="10" xfId="33" applyNumberFormat="1" applyFont="1" applyFill="1" applyBorder="1" applyAlignment="1">
      <alignment horizontal="center" vertical="center"/>
      <protection/>
    </xf>
    <xf numFmtId="49" fontId="11" fillId="34" borderId="10" xfId="33" applyNumberFormat="1" applyFont="1" applyFill="1" applyBorder="1" applyAlignment="1">
      <alignment horizontal="center" vertical="center"/>
      <protection/>
    </xf>
    <xf numFmtId="0" fontId="11" fillId="33" borderId="11" xfId="33" applyFont="1" applyFill="1" applyBorder="1" applyAlignment="1">
      <alignment vertical="center" wrapText="1"/>
      <protection/>
    </xf>
    <xf numFmtId="0" fontId="11" fillId="33" borderId="12" xfId="33" applyFont="1" applyFill="1" applyBorder="1" applyAlignment="1">
      <alignment vertical="center" wrapText="1"/>
      <protection/>
    </xf>
    <xf numFmtId="0" fontId="11" fillId="33" borderId="13" xfId="33" applyFont="1" applyFill="1" applyBorder="1" applyAlignment="1">
      <alignment vertical="center" wrapText="1"/>
      <protection/>
    </xf>
    <xf numFmtId="0" fontId="6" fillId="33" borderId="11" xfId="33" applyFont="1" applyFill="1" applyBorder="1" applyAlignment="1">
      <alignment horizontal="center" vertical="top" wrapText="1"/>
      <protection/>
    </xf>
    <xf numFmtId="0" fontId="6" fillId="33" borderId="13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7" fillId="33" borderId="0" xfId="33" applyFont="1" applyFill="1" applyBorder="1" applyAlignment="1">
      <alignment horizontal="center"/>
      <protection/>
    </xf>
    <xf numFmtId="0" fontId="6" fillId="38" borderId="10" xfId="33" applyFont="1" applyFill="1" applyBorder="1" applyAlignment="1">
      <alignment horizontal="center" vertical="top" wrapText="1"/>
      <protection/>
    </xf>
    <xf numFmtId="0" fontId="11" fillId="37" borderId="10" xfId="33" applyFont="1" applyFill="1" applyBorder="1" applyAlignment="1">
      <alignment horizontal="left" vertical="top" wrapText="1"/>
      <protection/>
    </xf>
    <xf numFmtId="0" fontId="3" fillId="32" borderId="10" xfId="33" applyFont="1" applyFill="1" applyBorder="1" applyAlignment="1">
      <alignment horizontal="center" vertical="center" wrapText="1"/>
      <protection/>
    </xf>
    <xf numFmtId="16" fontId="6" fillId="38" borderId="10" xfId="33" applyNumberFormat="1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horizontal="center" vertical="top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11" fillId="33" borderId="10" xfId="33" applyFont="1" applyFill="1" applyBorder="1" applyAlignment="1">
      <alignment horizontal="center" vertical="center" wrapText="1"/>
      <protection/>
    </xf>
    <xf numFmtId="0" fontId="5" fillId="32" borderId="10" xfId="33" applyFont="1" applyFill="1" applyBorder="1" applyAlignment="1">
      <alignment horizontal="left" vertical="top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/>
      <protection/>
    </xf>
    <xf numFmtId="0" fontId="12" fillId="32" borderId="10" xfId="33" applyFont="1" applyFill="1" applyBorder="1" applyAlignment="1">
      <alignment horizontal="left" vertical="center" wrapText="1"/>
      <protection/>
    </xf>
    <xf numFmtId="0" fontId="12" fillId="32" borderId="10" xfId="33" applyFont="1" applyFill="1" applyBorder="1" applyAlignment="1">
      <alignment horizontal="center" vertical="center" wrapText="1"/>
      <protection/>
    </xf>
    <xf numFmtId="0" fontId="19" fillId="33" borderId="0" xfId="33" applyFont="1" applyFill="1" applyAlignment="1">
      <alignment horizontal="left"/>
      <protection/>
    </xf>
    <xf numFmtId="0" fontId="6" fillId="32" borderId="10" xfId="33" applyFont="1" applyFill="1" applyBorder="1" applyAlignment="1">
      <alignment horizontal="left" vertical="top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6" fillId="38" borderId="10" xfId="33" applyFont="1" applyFill="1" applyBorder="1" applyAlignment="1">
      <alignment horizontal="center" vertical="top"/>
      <protection/>
    </xf>
    <xf numFmtId="14" fontId="5" fillId="32" borderId="10" xfId="33" applyNumberFormat="1" applyFont="1" applyFill="1" applyBorder="1" applyAlignment="1">
      <alignment horizontal="center" vertical="top" wrapText="1"/>
      <protection/>
    </xf>
    <xf numFmtId="0" fontId="5" fillId="32" borderId="10" xfId="33" applyFont="1" applyFill="1" applyBorder="1" applyAlignment="1">
      <alignment horizontal="center" vertical="top" wrapText="1"/>
      <protection/>
    </xf>
    <xf numFmtId="0" fontId="6" fillId="32" borderId="10" xfId="33" applyFont="1" applyFill="1" applyBorder="1" applyAlignment="1">
      <alignment horizontal="left" vertical="top" wrapText="1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14" fillId="32" borderId="10" xfId="33" applyFont="1" applyFill="1" applyBorder="1" applyAlignment="1">
      <alignment horizontal="left" vertical="top" wrapText="1"/>
      <protection/>
    </xf>
    <xf numFmtId="0" fontId="10" fillId="32" borderId="10" xfId="33" applyFont="1" applyFill="1" applyBorder="1" applyAlignment="1">
      <alignment horizontal="center" vertical="top" wrapText="1"/>
      <protection/>
    </xf>
    <xf numFmtId="0" fontId="6" fillId="32" borderId="10" xfId="33" applyFont="1" applyFill="1" applyBorder="1" applyAlignment="1">
      <alignment horizontal="center" vertical="top" wrapText="1"/>
      <protection/>
    </xf>
    <xf numFmtId="49" fontId="6" fillId="32" borderId="10" xfId="33" applyNumberFormat="1" applyFont="1" applyFill="1" applyBorder="1" applyAlignment="1">
      <alignment horizontal="center" vertical="top"/>
      <protection/>
    </xf>
    <xf numFmtId="0" fontId="9" fillId="33" borderId="0" xfId="33" applyFont="1" applyFill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horizontal="center" vertical="center" wrapText="1"/>
      <protection/>
    </xf>
    <xf numFmtId="0" fontId="10" fillId="33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3"/>
  <sheetViews>
    <sheetView tabSelected="1" zoomScalePageLayoutView="0" workbookViewId="0" topLeftCell="B4">
      <pane ySplit="1860" topLeftCell="A121" activePane="bottomLeft" state="split"/>
      <selection pane="topLeft" activeCell="A10" sqref="A10"/>
      <selection pane="bottomLeft" activeCell="L124" sqref="L124:M125"/>
    </sheetView>
  </sheetViews>
  <sheetFormatPr defaultColWidth="8.7109375" defaultRowHeight="12.75"/>
  <cols>
    <col min="1" max="1" width="5.7109375" style="10" customWidth="1"/>
    <col min="2" max="2" width="43.421875" style="10" customWidth="1"/>
    <col min="3" max="3" width="16.00390625" style="10" customWidth="1"/>
    <col min="4" max="4" width="12.28125" style="10" customWidth="1"/>
    <col min="5" max="5" width="7.7109375" style="10" customWidth="1"/>
    <col min="6" max="6" width="7.00390625" style="10" customWidth="1"/>
    <col min="7" max="7" width="11.28125" style="10" customWidth="1"/>
    <col min="8" max="8" width="13.28125" style="10" customWidth="1"/>
    <col min="9" max="9" width="14.57421875" style="7" customWidth="1"/>
    <col min="10" max="13" width="14.57421875" style="23" customWidth="1"/>
    <col min="14" max="60" width="9.140625" style="9" customWidth="1"/>
    <col min="61" max="16384" width="8.7109375" style="10" customWidth="1"/>
  </cols>
  <sheetData>
    <row r="1" spans="1:13" ht="18.75">
      <c r="A1" s="4"/>
      <c r="B1" s="5"/>
      <c r="C1" s="5"/>
      <c r="D1" s="115"/>
      <c r="E1" s="115"/>
      <c r="F1" s="115"/>
      <c r="G1" s="115"/>
      <c r="H1" s="6"/>
      <c r="J1" s="8"/>
      <c r="K1" s="8"/>
      <c r="L1" s="102" t="s">
        <v>38</v>
      </c>
      <c r="M1" s="102"/>
    </row>
    <row r="2" spans="1:13" ht="18.75">
      <c r="A2" s="4"/>
      <c r="B2" s="5"/>
      <c r="C2" s="5"/>
      <c r="D2" s="25"/>
      <c r="E2" s="6"/>
      <c r="F2" s="6"/>
      <c r="G2" s="6"/>
      <c r="H2" s="6"/>
      <c r="J2" s="8"/>
      <c r="K2" s="8"/>
      <c r="L2" s="102" t="s">
        <v>39</v>
      </c>
      <c r="M2" s="102"/>
    </row>
    <row r="3" spans="1:13" ht="16.5">
      <c r="A3" s="4"/>
      <c r="J3" s="11"/>
      <c r="K3" s="11"/>
      <c r="L3" s="11"/>
      <c r="M3" s="11"/>
    </row>
    <row r="4" spans="1:15" ht="49.5" customHeight="1">
      <c r="A4" s="122" t="s">
        <v>199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"/>
      <c r="O4" s="12"/>
    </row>
    <row r="5" spans="1:13" ht="60.75" customHeight="1">
      <c r="A5" s="111" t="s">
        <v>40</v>
      </c>
      <c r="B5" s="108" t="s">
        <v>41</v>
      </c>
      <c r="C5" s="30" t="s">
        <v>109</v>
      </c>
      <c r="D5" s="112" t="s">
        <v>42</v>
      </c>
      <c r="E5" s="108" t="s">
        <v>43</v>
      </c>
      <c r="F5" s="108"/>
      <c r="G5" s="108"/>
      <c r="H5" s="3" t="s">
        <v>44</v>
      </c>
      <c r="I5" s="109" t="s">
        <v>45</v>
      </c>
      <c r="J5" s="109"/>
      <c r="K5" s="109"/>
      <c r="L5" s="109"/>
      <c r="M5" s="109"/>
    </row>
    <row r="6" spans="1:13" ht="39" customHeight="1">
      <c r="A6" s="111"/>
      <c r="B6" s="108"/>
      <c r="C6" s="30" t="s">
        <v>108</v>
      </c>
      <c r="D6" s="112"/>
      <c r="E6" s="13" t="s">
        <v>46</v>
      </c>
      <c r="F6" s="13" t="s">
        <v>47</v>
      </c>
      <c r="G6" s="13" t="s">
        <v>71</v>
      </c>
      <c r="H6" s="1" t="s">
        <v>48</v>
      </c>
      <c r="I6" s="14" t="s">
        <v>49</v>
      </c>
      <c r="J6" s="13" t="s">
        <v>50</v>
      </c>
      <c r="K6" s="13" t="s">
        <v>51</v>
      </c>
      <c r="L6" s="13" t="s">
        <v>52</v>
      </c>
      <c r="M6" s="13" t="s">
        <v>53</v>
      </c>
    </row>
    <row r="7" spans="1:60" s="16" customFormat="1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29">
        <v>9</v>
      </c>
      <c r="J7" s="30">
        <v>10</v>
      </c>
      <c r="K7" s="30">
        <v>11</v>
      </c>
      <c r="L7" s="30">
        <v>12</v>
      </c>
      <c r="M7" s="30">
        <v>13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s="17" customFormat="1" ht="26.25" customHeight="1">
      <c r="A8" s="124" t="s">
        <v>67</v>
      </c>
      <c r="B8" s="113" t="s">
        <v>189</v>
      </c>
      <c r="C8" s="114" t="s">
        <v>54</v>
      </c>
      <c r="D8" s="61" t="s">
        <v>55</v>
      </c>
      <c r="E8" s="62" t="s">
        <v>56</v>
      </c>
      <c r="F8" s="62" t="s">
        <v>56</v>
      </c>
      <c r="G8" s="62" t="s">
        <v>56</v>
      </c>
      <c r="H8" s="63">
        <f>SUM(I8:M8)</f>
        <v>1602758</v>
      </c>
      <c r="I8" s="63">
        <f>I12+I30+I68+I81+I89+I91+I106+I114</f>
        <v>507689.8999999999</v>
      </c>
      <c r="J8" s="63">
        <f>J12+J30+J68+J81+J89+J91+J106+J114</f>
        <v>507030.9</v>
      </c>
      <c r="K8" s="63">
        <f>K12+K30+K68+K81+K89+K91+K106+K114</f>
        <v>588037.2000000002</v>
      </c>
      <c r="L8" s="63">
        <f>L12+L30+L68+L81+L89+L91+L106+L114</f>
        <v>0</v>
      </c>
      <c r="M8" s="63">
        <f>M12+M30+M68+M81+M89+M91+M106+M114</f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17" customFormat="1" ht="29.25" customHeight="1">
      <c r="A9" s="124"/>
      <c r="B9" s="113"/>
      <c r="C9" s="114"/>
      <c r="D9" s="29" t="s">
        <v>57</v>
      </c>
      <c r="E9" s="62" t="s">
        <v>56</v>
      </c>
      <c r="F9" s="62" t="s">
        <v>56</v>
      </c>
      <c r="G9" s="62" t="s">
        <v>56</v>
      </c>
      <c r="H9" s="63">
        <f aca="true" t="shared" si="0" ref="H9:H72">SUM(I9:M9)</f>
        <v>3216.3</v>
      </c>
      <c r="I9" s="63">
        <f>I31+I92</f>
        <v>1771.4</v>
      </c>
      <c r="J9" s="63">
        <f>J31+J92</f>
        <v>630.7</v>
      </c>
      <c r="K9" s="63">
        <f>K31+K92</f>
        <v>814.2</v>
      </c>
      <c r="L9" s="63">
        <f>L31+L92</f>
        <v>0</v>
      </c>
      <c r="M9" s="63">
        <f>M31+M92</f>
        <v>0</v>
      </c>
      <c r="N9" s="2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17" customFormat="1" ht="29.25" customHeight="1">
      <c r="A10" s="124"/>
      <c r="B10" s="113"/>
      <c r="C10" s="114"/>
      <c r="D10" s="29" t="s">
        <v>58</v>
      </c>
      <c r="E10" s="62" t="s">
        <v>56</v>
      </c>
      <c r="F10" s="62" t="s">
        <v>56</v>
      </c>
      <c r="G10" s="62" t="s">
        <v>56</v>
      </c>
      <c r="H10" s="63">
        <f t="shared" si="0"/>
        <v>869939.5</v>
      </c>
      <c r="I10" s="63">
        <f>I13+I32+I69+I93+I107+I115</f>
        <v>296755.89999999997</v>
      </c>
      <c r="J10" s="63">
        <f>J13+J32+J69+J93+J107+J115</f>
        <v>284440.8</v>
      </c>
      <c r="K10" s="63">
        <f>K13+K32+K69+K93+K107+K115</f>
        <v>288742.8</v>
      </c>
      <c r="L10" s="63">
        <f>L13+L32+L69+L93+L107+L115</f>
        <v>0</v>
      </c>
      <c r="M10" s="63">
        <f>M13+M32+M69+M93+M107+M115</f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17" customFormat="1" ht="39.75" customHeight="1">
      <c r="A11" s="124"/>
      <c r="B11" s="113"/>
      <c r="C11" s="114"/>
      <c r="D11" s="29" t="s">
        <v>59</v>
      </c>
      <c r="E11" s="62" t="s">
        <v>56</v>
      </c>
      <c r="F11" s="62" t="s">
        <v>56</v>
      </c>
      <c r="G11" s="62" t="s">
        <v>56</v>
      </c>
      <c r="H11" s="63">
        <f t="shared" si="0"/>
        <v>729602.2000000001</v>
      </c>
      <c r="I11" s="63">
        <f>I14+I33+I70+I82+I90+I94+I108+I116</f>
        <v>209162.6</v>
      </c>
      <c r="J11" s="63">
        <f>J14+J33+J70+J82+J90+J94+J108+J116</f>
        <v>221959.4</v>
      </c>
      <c r="K11" s="63">
        <f>K14+K33+K70+K82+K90+K94+K108+K116</f>
        <v>298480.20000000007</v>
      </c>
      <c r="L11" s="63">
        <f>L14+L33+L70+L82+L90+L94+L108+L116</f>
        <v>0</v>
      </c>
      <c r="M11" s="63">
        <f>M14+M33+M70+M82+M90+M94+M108+M116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13" s="39" customFormat="1" ht="25.5" customHeight="1">
      <c r="A12" s="106" t="s">
        <v>68</v>
      </c>
      <c r="B12" s="104" t="s">
        <v>74</v>
      </c>
      <c r="C12" s="107" t="s">
        <v>54</v>
      </c>
      <c r="D12" s="64" t="s">
        <v>151</v>
      </c>
      <c r="E12" s="65" t="s">
        <v>56</v>
      </c>
      <c r="F12" s="65" t="s">
        <v>56</v>
      </c>
      <c r="G12" s="65" t="s">
        <v>56</v>
      </c>
      <c r="H12" s="66">
        <f t="shared" si="0"/>
        <v>393683.7</v>
      </c>
      <c r="I12" s="66">
        <f>I15+I23+I25+I27</f>
        <v>119959.50000000001</v>
      </c>
      <c r="J12" s="66">
        <f>J15+J23+J25+J27</f>
        <v>123200.70000000001</v>
      </c>
      <c r="K12" s="66">
        <f>K15+K23+K25+K27</f>
        <v>150523.5</v>
      </c>
      <c r="L12" s="66">
        <f>L15+L23+L25+L27</f>
        <v>0</v>
      </c>
      <c r="M12" s="66">
        <f>M15+M23+M25+M27</f>
        <v>0</v>
      </c>
    </row>
    <row r="13" spans="1:13" s="9" customFormat="1" ht="28.5" customHeight="1">
      <c r="A13" s="106"/>
      <c r="B13" s="104"/>
      <c r="C13" s="107"/>
      <c r="D13" s="29" t="s">
        <v>58</v>
      </c>
      <c r="E13" s="62" t="s">
        <v>56</v>
      </c>
      <c r="F13" s="62" t="s">
        <v>56</v>
      </c>
      <c r="G13" s="62" t="s">
        <v>56</v>
      </c>
      <c r="H13" s="63">
        <f t="shared" si="0"/>
        <v>178044.4</v>
      </c>
      <c r="I13" s="63">
        <f>I16+I20+I21+I24+I26+I28+I29</f>
        <v>59265.799999999996</v>
      </c>
      <c r="J13" s="63">
        <f>J16+J20+J21+J24+J26+J28</f>
        <v>59104.7</v>
      </c>
      <c r="K13" s="63">
        <f>K16+K20+K21+K24+K26+K28</f>
        <v>59673.9</v>
      </c>
      <c r="L13" s="63">
        <f>L16+L20+L21+L24+L26+L28</f>
        <v>0</v>
      </c>
      <c r="M13" s="63">
        <f>M16+M20+M21+M24+M26+M28</f>
        <v>0</v>
      </c>
    </row>
    <row r="14" spans="1:13" s="9" customFormat="1" ht="37.5" customHeight="1">
      <c r="A14" s="106"/>
      <c r="B14" s="104"/>
      <c r="C14" s="107"/>
      <c r="D14" s="29" t="s">
        <v>59</v>
      </c>
      <c r="E14" s="62" t="s">
        <v>56</v>
      </c>
      <c r="F14" s="62" t="s">
        <v>56</v>
      </c>
      <c r="G14" s="62" t="s">
        <v>56</v>
      </c>
      <c r="H14" s="63">
        <f t="shared" si="0"/>
        <v>215639.3</v>
      </c>
      <c r="I14" s="63">
        <f>I17+I18+I19+I22</f>
        <v>60693.700000000004</v>
      </c>
      <c r="J14" s="63">
        <f>J17+J18+J19+J22+J29</f>
        <v>64096.00000000001</v>
      </c>
      <c r="K14" s="63">
        <f>K17+K18+K19+K22+K29</f>
        <v>90849.59999999999</v>
      </c>
      <c r="L14" s="63">
        <f>L17+L18+L19+L22+L29</f>
        <v>0</v>
      </c>
      <c r="M14" s="63">
        <f>M17+M18+M19+M22+M29</f>
        <v>0</v>
      </c>
    </row>
    <row r="15" spans="1:13" s="32" customFormat="1" ht="32.25" customHeight="1">
      <c r="A15" s="47"/>
      <c r="B15" s="38" t="s">
        <v>110</v>
      </c>
      <c r="C15" s="43" t="s">
        <v>54</v>
      </c>
      <c r="D15" s="31"/>
      <c r="E15" s="67" t="s">
        <v>56</v>
      </c>
      <c r="F15" s="67" t="s">
        <v>56</v>
      </c>
      <c r="G15" s="67" t="s">
        <v>56</v>
      </c>
      <c r="H15" s="68">
        <f t="shared" si="0"/>
        <v>372500.9</v>
      </c>
      <c r="I15" s="68">
        <f>SUM(I16:I22)</f>
        <v>111092.6</v>
      </c>
      <c r="J15" s="68">
        <f>SUM(J16:J22)</f>
        <v>116382.6</v>
      </c>
      <c r="K15" s="68">
        <f>SUM(K16:K22)</f>
        <v>145025.69999999998</v>
      </c>
      <c r="L15" s="68">
        <f>SUM(L16:L22)</f>
        <v>0</v>
      </c>
      <c r="M15" s="68">
        <f>SUM(M16:M22)</f>
        <v>0</v>
      </c>
    </row>
    <row r="16" spans="1:13" s="9" customFormat="1" ht="25.5">
      <c r="A16" s="48"/>
      <c r="B16" s="27" t="s">
        <v>152</v>
      </c>
      <c r="C16" s="44" t="s">
        <v>54</v>
      </c>
      <c r="D16" s="28" t="s">
        <v>58</v>
      </c>
      <c r="E16" s="69" t="s">
        <v>61</v>
      </c>
      <c r="F16" s="69" t="s">
        <v>60</v>
      </c>
      <c r="G16" s="69" t="s">
        <v>142</v>
      </c>
      <c r="H16" s="63">
        <f t="shared" si="0"/>
        <v>56.5</v>
      </c>
      <c r="I16" s="70">
        <v>56.5</v>
      </c>
      <c r="J16" s="70">
        <v>0</v>
      </c>
      <c r="K16" s="70">
        <v>0</v>
      </c>
      <c r="L16" s="70"/>
      <c r="M16" s="70"/>
    </row>
    <row r="17" spans="1:13" ht="38.25">
      <c r="A17" s="48"/>
      <c r="B17" s="27" t="s">
        <v>153</v>
      </c>
      <c r="C17" s="44" t="s">
        <v>54</v>
      </c>
      <c r="D17" s="28" t="s">
        <v>59</v>
      </c>
      <c r="E17" s="69" t="s">
        <v>61</v>
      </c>
      <c r="F17" s="69" t="s">
        <v>60</v>
      </c>
      <c r="G17" s="69" t="s">
        <v>141</v>
      </c>
      <c r="H17" s="63">
        <f t="shared" si="0"/>
        <v>44.8</v>
      </c>
      <c r="I17" s="70">
        <v>44.8</v>
      </c>
      <c r="J17" s="70">
        <v>0</v>
      </c>
      <c r="K17" s="70">
        <v>0</v>
      </c>
      <c r="L17" s="70"/>
      <c r="M17" s="70"/>
    </row>
    <row r="18" spans="1:13" ht="76.5" customHeight="1">
      <c r="A18" s="49"/>
      <c r="B18" s="27" t="s">
        <v>154</v>
      </c>
      <c r="C18" s="44" t="s">
        <v>54</v>
      </c>
      <c r="D18" s="28" t="s">
        <v>59</v>
      </c>
      <c r="E18" s="69">
        <v>271</v>
      </c>
      <c r="F18" s="69" t="s">
        <v>60</v>
      </c>
      <c r="G18" s="69" t="s">
        <v>72</v>
      </c>
      <c r="H18" s="63">
        <f t="shared" si="0"/>
        <v>211612.1</v>
      </c>
      <c r="I18" s="70">
        <v>60084.9</v>
      </c>
      <c r="J18" s="70">
        <v>61626.4</v>
      </c>
      <c r="K18" s="70">
        <v>89900.8</v>
      </c>
      <c r="L18" s="70"/>
      <c r="M18" s="70"/>
    </row>
    <row r="19" spans="1:13" ht="38.25">
      <c r="A19" s="48"/>
      <c r="B19" s="27" t="s">
        <v>155</v>
      </c>
      <c r="C19" s="44" t="s">
        <v>54</v>
      </c>
      <c r="D19" s="28" t="s">
        <v>59</v>
      </c>
      <c r="E19" s="69">
        <v>271</v>
      </c>
      <c r="F19" s="69" t="s">
        <v>60</v>
      </c>
      <c r="G19" s="69" t="s">
        <v>75</v>
      </c>
      <c r="H19" s="63">
        <f t="shared" si="0"/>
        <v>1156</v>
      </c>
      <c r="I19" s="70">
        <v>564</v>
      </c>
      <c r="J19" s="70">
        <v>296.8</v>
      </c>
      <c r="K19" s="70">
        <v>295.2</v>
      </c>
      <c r="L19" s="70"/>
      <c r="M19" s="70"/>
    </row>
    <row r="20" spans="1:13" ht="25.5">
      <c r="A20" s="119"/>
      <c r="B20" s="123" t="s">
        <v>156</v>
      </c>
      <c r="C20" s="44" t="s">
        <v>54</v>
      </c>
      <c r="D20" s="28" t="s">
        <v>58</v>
      </c>
      <c r="E20" s="69">
        <v>271</v>
      </c>
      <c r="F20" s="69" t="s">
        <v>60</v>
      </c>
      <c r="G20" s="69" t="s">
        <v>76</v>
      </c>
      <c r="H20" s="63">
        <f t="shared" si="0"/>
        <v>50342.4</v>
      </c>
      <c r="I20" s="70">
        <v>50342.4</v>
      </c>
      <c r="J20" s="70">
        <v>0</v>
      </c>
      <c r="K20" s="70">
        <v>0</v>
      </c>
      <c r="L20" s="70"/>
      <c r="M20" s="70"/>
    </row>
    <row r="21" spans="1:13" ht="25.5">
      <c r="A21" s="119"/>
      <c r="B21" s="123"/>
      <c r="C21" s="44" t="s">
        <v>54</v>
      </c>
      <c r="D21" s="28" t="s">
        <v>58</v>
      </c>
      <c r="E21" s="69">
        <v>271</v>
      </c>
      <c r="F21" s="69" t="s">
        <v>60</v>
      </c>
      <c r="G21" s="69" t="s">
        <v>145</v>
      </c>
      <c r="H21" s="63">
        <f t="shared" si="0"/>
        <v>107984.20000000001</v>
      </c>
      <c r="I21" s="70">
        <v>0</v>
      </c>
      <c r="J21" s="70">
        <v>53634.9</v>
      </c>
      <c r="K21" s="70">
        <v>54349.3</v>
      </c>
      <c r="L21" s="70"/>
      <c r="M21" s="70"/>
    </row>
    <row r="22" spans="1:13" ht="38.25">
      <c r="A22" s="48"/>
      <c r="B22" s="27" t="s">
        <v>157</v>
      </c>
      <c r="C22" s="44" t="s">
        <v>54</v>
      </c>
      <c r="D22" s="28" t="s">
        <v>59</v>
      </c>
      <c r="E22" s="69" t="s">
        <v>61</v>
      </c>
      <c r="F22" s="69" t="s">
        <v>60</v>
      </c>
      <c r="G22" s="69" t="s">
        <v>140</v>
      </c>
      <c r="H22" s="63">
        <f t="shared" si="0"/>
        <v>1304.9</v>
      </c>
      <c r="I22" s="70">
        <v>0</v>
      </c>
      <c r="J22" s="70">
        <v>824.5</v>
      </c>
      <c r="K22" s="70">
        <v>480.4</v>
      </c>
      <c r="L22" s="70"/>
      <c r="M22" s="70"/>
    </row>
    <row r="23" spans="1:13" s="33" customFormat="1" ht="78" customHeight="1">
      <c r="A23" s="50"/>
      <c r="B23" s="38" t="s">
        <v>11</v>
      </c>
      <c r="C23" s="45" t="s">
        <v>54</v>
      </c>
      <c r="D23" s="31"/>
      <c r="E23" s="67" t="s">
        <v>56</v>
      </c>
      <c r="F23" s="67" t="s">
        <v>56</v>
      </c>
      <c r="G23" s="67" t="s">
        <v>56</v>
      </c>
      <c r="H23" s="68">
        <f t="shared" si="0"/>
        <v>15200.800000000001</v>
      </c>
      <c r="I23" s="68">
        <f>I24</f>
        <v>5599.1</v>
      </c>
      <c r="J23" s="68">
        <f>J24</f>
        <v>4951.1</v>
      </c>
      <c r="K23" s="68">
        <f>K24</f>
        <v>4650.6</v>
      </c>
      <c r="L23" s="68">
        <f>L24</f>
        <v>0</v>
      </c>
      <c r="M23" s="68">
        <f>M24</f>
        <v>0</v>
      </c>
    </row>
    <row r="24" spans="1:13" ht="62.25" customHeight="1">
      <c r="A24" s="48"/>
      <c r="B24" s="71" t="s">
        <v>182</v>
      </c>
      <c r="C24" s="44" t="s">
        <v>54</v>
      </c>
      <c r="D24" s="28" t="s">
        <v>58</v>
      </c>
      <c r="E24" s="69" t="s">
        <v>61</v>
      </c>
      <c r="F24" s="69" t="s">
        <v>62</v>
      </c>
      <c r="G24" s="69" t="s">
        <v>77</v>
      </c>
      <c r="H24" s="63">
        <f t="shared" si="0"/>
        <v>15200.800000000001</v>
      </c>
      <c r="I24" s="70">
        <v>5599.1</v>
      </c>
      <c r="J24" s="70">
        <v>4951.1</v>
      </c>
      <c r="K24" s="70">
        <v>4650.6</v>
      </c>
      <c r="L24" s="70"/>
      <c r="M24" s="70"/>
    </row>
    <row r="25" spans="1:13" s="33" customFormat="1" ht="77.25" customHeight="1">
      <c r="A25" s="50"/>
      <c r="B25" s="72" t="s">
        <v>12</v>
      </c>
      <c r="C25" s="43" t="s">
        <v>54</v>
      </c>
      <c r="D25" s="31"/>
      <c r="E25" s="67" t="s">
        <v>56</v>
      </c>
      <c r="F25" s="67" t="s">
        <v>56</v>
      </c>
      <c r="G25" s="67" t="s">
        <v>56</v>
      </c>
      <c r="H25" s="68">
        <f t="shared" si="0"/>
        <v>1483.9</v>
      </c>
      <c r="I25" s="68">
        <f>I26</f>
        <v>291.2</v>
      </c>
      <c r="J25" s="68">
        <f>J26</f>
        <v>518.7</v>
      </c>
      <c r="K25" s="68">
        <f>K26</f>
        <v>674</v>
      </c>
      <c r="L25" s="68">
        <f>L26</f>
        <v>0</v>
      </c>
      <c r="M25" s="68">
        <f>M26</f>
        <v>0</v>
      </c>
    </row>
    <row r="26" spans="1:13" ht="60">
      <c r="A26" s="48"/>
      <c r="B26" s="71" t="s">
        <v>181</v>
      </c>
      <c r="C26" s="44" t="s">
        <v>54</v>
      </c>
      <c r="D26" s="28" t="s">
        <v>58</v>
      </c>
      <c r="E26" s="69" t="s">
        <v>61</v>
      </c>
      <c r="F26" s="69" t="s">
        <v>60</v>
      </c>
      <c r="G26" s="69" t="s">
        <v>78</v>
      </c>
      <c r="H26" s="63">
        <f t="shared" si="0"/>
        <v>1483.9</v>
      </c>
      <c r="I26" s="70">
        <v>291.2</v>
      </c>
      <c r="J26" s="70">
        <f>352.8+165.9</f>
        <v>518.7</v>
      </c>
      <c r="K26" s="70">
        <v>674</v>
      </c>
      <c r="L26" s="70"/>
      <c r="M26" s="70"/>
    </row>
    <row r="27" spans="1:13" s="33" customFormat="1" ht="25.5">
      <c r="A27" s="50"/>
      <c r="B27" s="38" t="s">
        <v>13</v>
      </c>
      <c r="C27" s="43" t="s">
        <v>54</v>
      </c>
      <c r="D27" s="31"/>
      <c r="E27" s="67" t="s">
        <v>56</v>
      </c>
      <c r="F27" s="67" t="s">
        <v>56</v>
      </c>
      <c r="G27" s="67" t="s">
        <v>56</v>
      </c>
      <c r="H27" s="68">
        <f t="shared" si="0"/>
        <v>4498.099999999999</v>
      </c>
      <c r="I27" s="68">
        <f>SUM(I28:I29)</f>
        <v>2976.6</v>
      </c>
      <c r="J27" s="68">
        <f>SUM(J28:J29)</f>
        <v>1348.3</v>
      </c>
      <c r="K27" s="68">
        <f>SUM(K28:K29)</f>
        <v>173.2</v>
      </c>
      <c r="L27" s="68">
        <f>SUM(L28:L29)</f>
        <v>0</v>
      </c>
      <c r="M27" s="68">
        <f>SUM(M28:M29)</f>
        <v>0</v>
      </c>
    </row>
    <row r="28" spans="1:13" ht="34.5" customHeight="1">
      <c r="A28" s="120"/>
      <c r="B28" s="110" t="s">
        <v>187</v>
      </c>
      <c r="C28" s="117" t="s">
        <v>54</v>
      </c>
      <c r="D28" s="28" t="s">
        <v>58</v>
      </c>
      <c r="E28" s="69" t="s">
        <v>61</v>
      </c>
      <c r="F28" s="69" t="s">
        <v>60</v>
      </c>
      <c r="G28" s="69" t="s">
        <v>79</v>
      </c>
      <c r="H28" s="63">
        <f t="shared" si="0"/>
        <v>2976.6</v>
      </c>
      <c r="I28" s="70">
        <v>2976.6</v>
      </c>
      <c r="J28" s="70">
        <v>0</v>
      </c>
      <c r="K28" s="70">
        <v>0</v>
      </c>
      <c r="L28" s="70"/>
      <c r="M28" s="70"/>
    </row>
    <row r="29" spans="1:13" ht="40.5" customHeight="1">
      <c r="A29" s="120"/>
      <c r="B29" s="110"/>
      <c r="C29" s="117"/>
      <c r="D29" s="28" t="s">
        <v>59</v>
      </c>
      <c r="E29" s="69" t="s">
        <v>61</v>
      </c>
      <c r="F29" s="69" t="s">
        <v>60</v>
      </c>
      <c r="G29" s="69" t="s">
        <v>147</v>
      </c>
      <c r="H29" s="63">
        <f t="shared" si="0"/>
        <v>1521.5</v>
      </c>
      <c r="I29" s="70"/>
      <c r="J29" s="70">
        <v>1348.3</v>
      </c>
      <c r="K29" s="70">
        <v>173.2</v>
      </c>
      <c r="L29" s="70"/>
      <c r="M29" s="70"/>
    </row>
    <row r="30" spans="1:60" s="41" customFormat="1" ht="25.5" customHeight="1">
      <c r="A30" s="103" t="s">
        <v>70</v>
      </c>
      <c r="B30" s="104" t="s">
        <v>111</v>
      </c>
      <c r="C30" s="105" t="s">
        <v>54</v>
      </c>
      <c r="D30" s="64" t="s">
        <v>151</v>
      </c>
      <c r="E30" s="73" t="s">
        <v>56</v>
      </c>
      <c r="F30" s="73" t="s">
        <v>56</v>
      </c>
      <c r="G30" s="73" t="s">
        <v>56</v>
      </c>
      <c r="H30" s="66">
        <f t="shared" si="0"/>
        <v>1009669.9000000001</v>
      </c>
      <c r="I30" s="66">
        <f>I34+I54+I65+I60+I63</f>
        <v>319464.19999999995</v>
      </c>
      <c r="J30" s="66">
        <f>J34+J54+J65+J60+J63</f>
        <v>317632.1</v>
      </c>
      <c r="K30" s="66">
        <f>K34+K54+K65+K60+K63</f>
        <v>372573.60000000015</v>
      </c>
      <c r="L30" s="66">
        <f>L34+L54+L65+L60+L63</f>
        <v>0</v>
      </c>
      <c r="M30" s="66">
        <f>M34+M54+M65+M60+M63</f>
        <v>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13" ht="24.75" customHeight="1">
      <c r="A31" s="103"/>
      <c r="B31" s="104"/>
      <c r="C31" s="105"/>
      <c r="D31" s="28" t="s">
        <v>57</v>
      </c>
      <c r="E31" s="74" t="s">
        <v>56</v>
      </c>
      <c r="F31" s="74" t="s">
        <v>56</v>
      </c>
      <c r="G31" s="74" t="s">
        <v>56</v>
      </c>
      <c r="H31" s="63">
        <f t="shared" si="0"/>
        <v>1553.9</v>
      </c>
      <c r="I31" s="63">
        <f>I36+I45</f>
        <v>1154</v>
      </c>
      <c r="J31" s="63">
        <f>J36+J45</f>
        <v>0</v>
      </c>
      <c r="K31" s="63">
        <f>K36+K45</f>
        <v>399.9</v>
      </c>
      <c r="L31" s="63">
        <f>L36+L45</f>
        <v>0</v>
      </c>
      <c r="M31" s="63">
        <f>M36+M45</f>
        <v>0</v>
      </c>
    </row>
    <row r="32" spans="1:13" ht="25.5">
      <c r="A32" s="103"/>
      <c r="B32" s="104"/>
      <c r="C32" s="105"/>
      <c r="D32" s="28" t="s">
        <v>58</v>
      </c>
      <c r="E32" s="74" t="s">
        <v>56</v>
      </c>
      <c r="F32" s="74" t="s">
        <v>56</v>
      </c>
      <c r="G32" s="74" t="s">
        <v>56</v>
      </c>
      <c r="H32" s="63">
        <f t="shared" si="0"/>
        <v>578853.1</v>
      </c>
      <c r="I32" s="63">
        <f>I35+I39+I40+I43+I44+I46+I47+I51+I57+I66</f>
        <v>199066.4</v>
      </c>
      <c r="J32" s="63">
        <f>J35+J39+J40+J43+J44+J46+J47+J51+J57+J66</f>
        <v>187705</v>
      </c>
      <c r="K32" s="63">
        <f>K35+K39+K40+K43+K44+K46+K47+K51+K57+K66</f>
        <v>192081.69999999998</v>
      </c>
      <c r="L32" s="63">
        <f>L35+L39+L40+L43+L44+L46+L47+L51+L57+L66</f>
        <v>0</v>
      </c>
      <c r="M32" s="63">
        <f>M35+M39+M40+M43+M44+M46+M47+M51+M57+M66</f>
        <v>0</v>
      </c>
    </row>
    <row r="33" spans="1:13" ht="38.25">
      <c r="A33" s="103"/>
      <c r="B33" s="104"/>
      <c r="C33" s="105"/>
      <c r="D33" s="28" t="s">
        <v>59</v>
      </c>
      <c r="E33" s="74" t="s">
        <v>56</v>
      </c>
      <c r="F33" s="74" t="s">
        <v>56</v>
      </c>
      <c r="G33" s="74" t="s">
        <v>56</v>
      </c>
      <c r="H33" s="63">
        <f t="shared" si="0"/>
        <v>429262.9</v>
      </c>
      <c r="I33" s="63">
        <f>I37+I38+I41+I42+I48+I49+I50+I52+I53+I55+I56+I58+I59+I61+I62+I64+I67</f>
        <v>119243.8</v>
      </c>
      <c r="J33" s="63">
        <f>J37+J38+J41+J42+J48+J49+J50+J52+J53+J55+J56+J58+J59+J61+J62+J64+J67</f>
        <v>129927.1</v>
      </c>
      <c r="K33" s="63">
        <f>K37+K38+K41+K42+K48+K49+K50+K52+K53+K55+K56+K58+K59+K61+K62+K64+K67</f>
        <v>180092.00000000003</v>
      </c>
      <c r="L33" s="63">
        <f>L37+L38+L41+L42+L48+L49+L50+L52+L53+L55+L56+L58+L59+L61+L62+L64+L67</f>
        <v>0</v>
      </c>
      <c r="M33" s="63">
        <f>M37+M38+M41+M42+M48+M49+M50+M52+M53+M55+M56+M58+M59+M61+M62+M64+M67</f>
        <v>0</v>
      </c>
    </row>
    <row r="34" spans="1:60" s="35" customFormat="1" ht="25.5">
      <c r="A34" s="51"/>
      <c r="B34" s="38" t="s">
        <v>112</v>
      </c>
      <c r="C34" s="43" t="s">
        <v>54</v>
      </c>
      <c r="D34" s="34"/>
      <c r="E34" s="67" t="s">
        <v>56</v>
      </c>
      <c r="F34" s="67" t="s">
        <v>56</v>
      </c>
      <c r="G34" s="67" t="s">
        <v>56</v>
      </c>
      <c r="H34" s="68">
        <f t="shared" si="0"/>
        <v>923994</v>
      </c>
      <c r="I34" s="68">
        <f>SUM(I35:I53)</f>
        <v>297052.1</v>
      </c>
      <c r="J34" s="68">
        <f>SUM(J35:J53)</f>
        <v>288021.1</v>
      </c>
      <c r="K34" s="68">
        <f>SUM(K35:K53)</f>
        <v>338920.8000000001</v>
      </c>
      <c r="L34" s="68">
        <f>SUM(L35:L53)</f>
        <v>0</v>
      </c>
      <c r="M34" s="68">
        <f>SUM(M35:M53)</f>
        <v>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13" ht="25.5">
      <c r="A35" s="48"/>
      <c r="B35" s="71" t="s">
        <v>178</v>
      </c>
      <c r="C35" s="44" t="s">
        <v>54</v>
      </c>
      <c r="D35" s="28" t="s">
        <v>58</v>
      </c>
      <c r="E35" s="69" t="s">
        <v>61</v>
      </c>
      <c r="F35" s="69" t="s">
        <v>63</v>
      </c>
      <c r="G35" s="69" t="s">
        <v>143</v>
      </c>
      <c r="H35" s="63">
        <f t="shared" si="0"/>
        <v>107</v>
      </c>
      <c r="I35" s="70">
        <v>107</v>
      </c>
      <c r="J35" s="70">
        <v>0</v>
      </c>
      <c r="K35" s="70">
        <v>0</v>
      </c>
      <c r="L35" s="70"/>
      <c r="M35" s="70"/>
    </row>
    <row r="36" spans="1:13" ht="36">
      <c r="A36" s="48"/>
      <c r="B36" s="75" t="s">
        <v>179</v>
      </c>
      <c r="C36" s="44" t="s">
        <v>54</v>
      </c>
      <c r="D36" s="28" t="s">
        <v>57</v>
      </c>
      <c r="E36" s="69">
        <v>271</v>
      </c>
      <c r="F36" s="69" t="s">
        <v>63</v>
      </c>
      <c r="G36" s="69" t="s">
        <v>87</v>
      </c>
      <c r="H36" s="63">
        <f t="shared" si="0"/>
        <v>1154</v>
      </c>
      <c r="I36" s="70">
        <v>1154</v>
      </c>
      <c r="J36" s="70">
        <v>0</v>
      </c>
      <c r="K36" s="70">
        <v>0</v>
      </c>
      <c r="L36" s="70"/>
      <c r="M36" s="70"/>
    </row>
    <row r="37" spans="1:13" ht="48">
      <c r="A37" s="52"/>
      <c r="B37" s="71" t="s">
        <v>2</v>
      </c>
      <c r="C37" s="44" t="s">
        <v>54</v>
      </c>
      <c r="D37" s="28" t="s">
        <v>59</v>
      </c>
      <c r="E37" s="69">
        <v>271</v>
      </c>
      <c r="F37" s="69" t="s">
        <v>63</v>
      </c>
      <c r="G37" s="69" t="s">
        <v>82</v>
      </c>
      <c r="H37" s="63">
        <f t="shared" si="0"/>
        <v>336636.7</v>
      </c>
      <c r="I37" s="70">
        <v>93834.4</v>
      </c>
      <c r="J37" s="70">
        <v>98555.3</v>
      </c>
      <c r="K37" s="70">
        <v>144247</v>
      </c>
      <c r="L37" s="70"/>
      <c r="M37" s="70"/>
    </row>
    <row r="38" spans="1:13" ht="38.25">
      <c r="A38" s="52"/>
      <c r="B38" s="75" t="s">
        <v>3</v>
      </c>
      <c r="C38" s="44" t="s">
        <v>54</v>
      </c>
      <c r="D38" s="28" t="s">
        <v>59</v>
      </c>
      <c r="E38" s="69">
        <v>271</v>
      </c>
      <c r="F38" s="69" t="s">
        <v>63</v>
      </c>
      <c r="G38" s="69" t="s">
        <v>83</v>
      </c>
      <c r="H38" s="63">
        <f t="shared" si="0"/>
        <v>6388.7</v>
      </c>
      <c r="I38" s="70">
        <v>1898.2</v>
      </c>
      <c r="J38" s="70">
        <v>650.5</v>
      </c>
      <c r="K38" s="70">
        <v>3840</v>
      </c>
      <c r="L38" s="70"/>
      <c r="M38" s="70"/>
    </row>
    <row r="39" spans="1:13" ht="25.5">
      <c r="A39" s="120"/>
      <c r="B39" s="110" t="s">
        <v>4</v>
      </c>
      <c r="C39" s="44" t="s">
        <v>54</v>
      </c>
      <c r="D39" s="28" t="s">
        <v>58</v>
      </c>
      <c r="E39" s="69">
        <v>271</v>
      </c>
      <c r="F39" s="69" t="s">
        <v>63</v>
      </c>
      <c r="G39" s="69" t="s">
        <v>84</v>
      </c>
      <c r="H39" s="63">
        <f t="shared" si="0"/>
        <v>183679.3</v>
      </c>
      <c r="I39" s="70">
        <v>183679.3</v>
      </c>
      <c r="J39" s="70">
        <v>0</v>
      </c>
      <c r="K39" s="70">
        <v>0</v>
      </c>
      <c r="L39" s="70"/>
      <c r="M39" s="70"/>
    </row>
    <row r="40" spans="1:13" ht="25.5">
      <c r="A40" s="120"/>
      <c r="B40" s="110"/>
      <c r="C40" s="44" t="s">
        <v>54</v>
      </c>
      <c r="D40" s="28" t="s">
        <v>58</v>
      </c>
      <c r="E40" s="69">
        <v>271</v>
      </c>
      <c r="F40" s="69" t="s">
        <v>63</v>
      </c>
      <c r="G40" s="69" t="s">
        <v>144</v>
      </c>
      <c r="H40" s="63">
        <f t="shared" si="0"/>
        <v>372826.9</v>
      </c>
      <c r="I40" s="70">
        <v>0</v>
      </c>
      <c r="J40" s="70">
        <v>185670</v>
      </c>
      <c r="K40" s="70">
        <v>187156.9</v>
      </c>
      <c r="L40" s="70"/>
      <c r="M40" s="70"/>
    </row>
    <row r="41" spans="1:13" ht="38.25">
      <c r="A41" s="120"/>
      <c r="B41" s="121" t="s">
        <v>169</v>
      </c>
      <c r="C41" s="117"/>
      <c r="D41" s="28" t="s">
        <v>59</v>
      </c>
      <c r="E41" s="69">
        <v>271</v>
      </c>
      <c r="F41" s="69" t="s">
        <v>63</v>
      </c>
      <c r="G41" s="69" t="s">
        <v>148</v>
      </c>
      <c r="H41" s="63">
        <f t="shared" si="0"/>
        <v>223.2</v>
      </c>
      <c r="I41" s="70">
        <v>0</v>
      </c>
      <c r="J41" s="70">
        <v>0</v>
      </c>
      <c r="K41" s="26">
        <v>223.2</v>
      </c>
      <c r="L41" s="70"/>
      <c r="M41" s="70"/>
    </row>
    <row r="42" spans="1:13" ht="38.25">
      <c r="A42" s="120"/>
      <c r="B42" s="121"/>
      <c r="C42" s="117"/>
      <c r="D42" s="28" t="s">
        <v>59</v>
      </c>
      <c r="E42" s="69">
        <v>271</v>
      </c>
      <c r="F42" s="69" t="s">
        <v>63</v>
      </c>
      <c r="G42" s="69" t="s">
        <v>86</v>
      </c>
      <c r="H42" s="63">
        <f t="shared" si="0"/>
        <v>639.7</v>
      </c>
      <c r="I42" s="70">
        <v>580.5</v>
      </c>
      <c r="J42" s="70">
        <v>0</v>
      </c>
      <c r="K42" s="70">
        <v>59.2</v>
      </c>
      <c r="L42" s="70"/>
      <c r="M42" s="70"/>
    </row>
    <row r="43" spans="1:13" ht="24.75" customHeight="1">
      <c r="A43" s="120"/>
      <c r="B43" s="121" t="s">
        <v>170</v>
      </c>
      <c r="C43" s="117" t="s">
        <v>54</v>
      </c>
      <c r="D43" s="28" t="s">
        <v>58</v>
      </c>
      <c r="E43" s="69">
        <v>271</v>
      </c>
      <c r="F43" s="69" t="s">
        <v>63</v>
      </c>
      <c r="G43" s="69" t="s">
        <v>88</v>
      </c>
      <c r="H43" s="63">
        <f t="shared" si="0"/>
        <v>4044.5</v>
      </c>
      <c r="I43" s="70">
        <v>4044.5</v>
      </c>
      <c r="J43" s="70">
        <v>0</v>
      </c>
      <c r="K43" s="70">
        <v>0</v>
      </c>
      <c r="L43" s="70"/>
      <c r="M43" s="70"/>
    </row>
    <row r="44" spans="1:13" ht="25.5">
      <c r="A44" s="120"/>
      <c r="B44" s="121"/>
      <c r="C44" s="117"/>
      <c r="D44" s="28" t="s">
        <v>58</v>
      </c>
      <c r="E44" s="69">
        <v>271</v>
      </c>
      <c r="F44" s="69" t="s">
        <v>63</v>
      </c>
      <c r="G44" s="69" t="s">
        <v>148</v>
      </c>
      <c r="H44" s="63">
        <f t="shared" si="0"/>
        <v>1891.5</v>
      </c>
      <c r="I44" s="70">
        <v>0</v>
      </c>
      <c r="J44" s="70">
        <v>0</v>
      </c>
      <c r="K44" s="26">
        <v>1891.5</v>
      </c>
      <c r="L44" s="70"/>
      <c r="M44" s="70"/>
    </row>
    <row r="45" spans="1:13" ht="25.5">
      <c r="A45" s="120"/>
      <c r="B45" s="121"/>
      <c r="C45" s="117"/>
      <c r="D45" s="28" t="s">
        <v>57</v>
      </c>
      <c r="E45" s="69">
        <v>271</v>
      </c>
      <c r="F45" s="69" t="s">
        <v>63</v>
      </c>
      <c r="G45" s="69" t="s">
        <v>86</v>
      </c>
      <c r="H45" s="63">
        <f t="shared" si="0"/>
        <v>399.9</v>
      </c>
      <c r="I45" s="70">
        <v>0</v>
      </c>
      <c r="J45" s="70">
        <v>0</v>
      </c>
      <c r="K45" s="70">
        <v>399.9</v>
      </c>
      <c r="L45" s="70"/>
      <c r="M45" s="70"/>
    </row>
    <row r="46" spans="1:13" ht="25.5">
      <c r="A46" s="120"/>
      <c r="B46" s="121"/>
      <c r="C46" s="117"/>
      <c r="D46" s="28" t="s">
        <v>58</v>
      </c>
      <c r="E46" s="69">
        <v>271</v>
      </c>
      <c r="F46" s="69" t="s">
        <v>63</v>
      </c>
      <c r="G46" s="69" t="s">
        <v>86</v>
      </c>
      <c r="H46" s="63">
        <f t="shared" si="0"/>
        <v>133.3</v>
      </c>
      <c r="I46" s="70">
        <v>0</v>
      </c>
      <c r="J46" s="70">
        <v>0</v>
      </c>
      <c r="K46" s="70">
        <v>133.3</v>
      </c>
      <c r="L46" s="70"/>
      <c r="M46" s="70"/>
    </row>
    <row r="47" spans="1:13" ht="48">
      <c r="A47" s="48"/>
      <c r="B47" s="75" t="s">
        <v>171</v>
      </c>
      <c r="C47" s="44" t="s">
        <v>54</v>
      </c>
      <c r="D47" s="28" t="s">
        <v>58</v>
      </c>
      <c r="E47" s="69" t="s">
        <v>61</v>
      </c>
      <c r="F47" s="69" t="s">
        <v>63</v>
      </c>
      <c r="G47" s="69" t="s">
        <v>128</v>
      </c>
      <c r="H47" s="63">
        <f t="shared" si="0"/>
        <v>4499.4</v>
      </c>
      <c r="I47" s="70">
        <v>4499.4</v>
      </c>
      <c r="J47" s="70">
        <v>0</v>
      </c>
      <c r="K47" s="70">
        <v>0</v>
      </c>
      <c r="L47" s="70"/>
      <c r="M47" s="70"/>
    </row>
    <row r="48" spans="1:13" ht="38.25">
      <c r="A48" s="48"/>
      <c r="B48" s="75" t="s">
        <v>172</v>
      </c>
      <c r="C48" s="44" t="s">
        <v>54</v>
      </c>
      <c r="D48" s="28" t="s">
        <v>59</v>
      </c>
      <c r="E48" s="69" t="s">
        <v>61</v>
      </c>
      <c r="F48" s="69" t="s">
        <v>63</v>
      </c>
      <c r="G48" s="69" t="s">
        <v>89</v>
      </c>
      <c r="H48" s="63">
        <f t="shared" si="0"/>
        <v>500.6</v>
      </c>
      <c r="I48" s="70">
        <v>500.6</v>
      </c>
      <c r="J48" s="70">
        <v>0</v>
      </c>
      <c r="K48" s="70">
        <v>0</v>
      </c>
      <c r="L48" s="70"/>
      <c r="M48" s="70"/>
    </row>
    <row r="49" spans="1:13" ht="38.25">
      <c r="A49" s="52"/>
      <c r="B49" s="76" t="s">
        <v>173</v>
      </c>
      <c r="C49" s="44" t="s">
        <v>54</v>
      </c>
      <c r="D49" s="28" t="s">
        <v>59</v>
      </c>
      <c r="E49" s="69" t="s">
        <v>61</v>
      </c>
      <c r="F49" s="69" t="s">
        <v>64</v>
      </c>
      <c r="G49" s="69" t="s">
        <v>80</v>
      </c>
      <c r="H49" s="63">
        <f t="shared" si="0"/>
        <v>1050</v>
      </c>
      <c r="I49" s="70">
        <v>350</v>
      </c>
      <c r="J49" s="70">
        <v>350</v>
      </c>
      <c r="K49" s="70">
        <v>350</v>
      </c>
      <c r="L49" s="70"/>
      <c r="M49" s="70"/>
    </row>
    <row r="50" spans="1:13" ht="38.25">
      <c r="A50" s="48"/>
      <c r="B50" s="76" t="s">
        <v>174</v>
      </c>
      <c r="C50" s="44" t="s">
        <v>54</v>
      </c>
      <c r="D50" s="28" t="s">
        <v>59</v>
      </c>
      <c r="E50" s="69">
        <v>271</v>
      </c>
      <c r="F50" s="69" t="s">
        <v>64</v>
      </c>
      <c r="G50" s="69" t="s">
        <v>81</v>
      </c>
      <c r="H50" s="63">
        <f t="shared" si="0"/>
        <v>362.4</v>
      </c>
      <c r="I50" s="70">
        <v>118</v>
      </c>
      <c r="J50" s="70">
        <v>118</v>
      </c>
      <c r="K50" s="70">
        <v>126.4</v>
      </c>
      <c r="L50" s="70"/>
      <c r="M50" s="70"/>
    </row>
    <row r="51" spans="1:13" ht="60">
      <c r="A51" s="48"/>
      <c r="B51" s="71" t="s">
        <v>175</v>
      </c>
      <c r="C51" s="44" t="s">
        <v>54</v>
      </c>
      <c r="D51" s="28" t="s">
        <v>58</v>
      </c>
      <c r="E51" s="69" t="s">
        <v>61</v>
      </c>
      <c r="F51" s="69" t="s">
        <v>69</v>
      </c>
      <c r="G51" s="69" t="s">
        <v>85</v>
      </c>
      <c r="H51" s="63">
        <f t="shared" si="0"/>
        <v>6286.2</v>
      </c>
      <c r="I51" s="70">
        <v>6286.2</v>
      </c>
      <c r="J51" s="70">
        <v>0</v>
      </c>
      <c r="K51" s="70">
        <v>0</v>
      </c>
      <c r="L51" s="70"/>
      <c r="M51" s="70"/>
    </row>
    <row r="52" spans="1:13" ht="38.25">
      <c r="A52" s="48"/>
      <c r="B52" s="71" t="s">
        <v>176</v>
      </c>
      <c r="C52" s="44" t="s">
        <v>54</v>
      </c>
      <c r="D52" s="28" t="s">
        <v>59</v>
      </c>
      <c r="E52" s="69" t="s">
        <v>61</v>
      </c>
      <c r="F52" s="69" t="s">
        <v>63</v>
      </c>
      <c r="G52" s="69" t="s">
        <v>9</v>
      </c>
      <c r="H52" s="63">
        <f t="shared" si="0"/>
        <v>1316.6999999999998</v>
      </c>
      <c r="I52" s="70">
        <v>0</v>
      </c>
      <c r="J52" s="70">
        <v>823.3</v>
      </c>
      <c r="K52" s="70">
        <v>493.4</v>
      </c>
      <c r="L52" s="70"/>
      <c r="M52" s="70"/>
    </row>
    <row r="53" spans="1:13" ht="38.25">
      <c r="A53" s="48"/>
      <c r="B53" s="71" t="s">
        <v>177</v>
      </c>
      <c r="C53" s="44" t="s">
        <v>54</v>
      </c>
      <c r="D53" s="28" t="s">
        <v>59</v>
      </c>
      <c r="E53" s="69">
        <v>271</v>
      </c>
      <c r="F53" s="69" t="s">
        <v>63</v>
      </c>
      <c r="G53" s="69" t="s">
        <v>20</v>
      </c>
      <c r="H53" s="63">
        <f t="shared" si="0"/>
        <v>1854</v>
      </c>
      <c r="I53" s="70"/>
      <c r="J53" s="70">
        <v>1854</v>
      </c>
      <c r="K53" s="70">
        <v>0</v>
      </c>
      <c r="L53" s="70"/>
      <c r="M53" s="70"/>
    </row>
    <row r="54" spans="1:13" s="33" customFormat="1" ht="38.25">
      <c r="A54" s="50"/>
      <c r="B54" s="38" t="s">
        <v>113</v>
      </c>
      <c r="C54" s="45" t="s">
        <v>54</v>
      </c>
      <c r="D54" s="31"/>
      <c r="E54" s="77" t="s">
        <v>56</v>
      </c>
      <c r="F54" s="77" t="s">
        <v>56</v>
      </c>
      <c r="G54" s="77" t="s">
        <v>56</v>
      </c>
      <c r="H54" s="68">
        <f t="shared" si="0"/>
        <v>79384.8</v>
      </c>
      <c r="I54" s="68">
        <f>I55+I56+I57+I58+I59</f>
        <v>21882</v>
      </c>
      <c r="J54" s="68">
        <f>J55+J56+J57+J58+J59</f>
        <v>27189.5</v>
      </c>
      <c r="K54" s="68">
        <f>K55+K56+K57+K58+K59</f>
        <v>30313.300000000003</v>
      </c>
      <c r="L54" s="68">
        <f>L55+L56+L57+L58+L59</f>
        <v>0</v>
      </c>
      <c r="M54" s="68">
        <f>M55+M56+M57+M58+M59</f>
        <v>0</v>
      </c>
    </row>
    <row r="55" spans="1:13" ht="38.25">
      <c r="A55" s="119"/>
      <c r="B55" s="110" t="s">
        <v>15</v>
      </c>
      <c r="C55" s="44" t="s">
        <v>54</v>
      </c>
      <c r="D55" s="28" t="s">
        <v>59</v>
      </c>
      <c r="E55" s="69" t="s">
        <v>61</v>
      </c>
      <c r="F55" s="69" t="s">
        <v>63</v>
      </c>
      <c r="G55" s="69" t="s">
        <v>90</v>
      </c>
      <c r="H55" s="63">
        <f t="shared" si="0"/>
        <v>21882</v>
      </c>
      <c r="I55" s="70">
        <v>21882</v>
      </c>
      <c r="J55" s="70">
        <v>0</v>
      </c>
      <c r="K55" s="70">
        <v>0</v>
      </c>
      <c r="L55" s="70"/>
      <c r="M55" s="70"/>
    </row>
    <row r="56" spans="1:13" ht="38.25">
      <c r="A56" s="119"/>
      <c r="B56" s="110"/>
      <c r="C56" s="44" t="s">
        <v>54</v>
      </c>
      <c r="D56" s="28" t="s">
        <v>59</v>
      </c>
      <c r="E56" s="69" t="s">
        <v>61</v>
      </c>
      <c r="F56" s="69" t="s">
        <v>146</v>
      </c>
      <c r="G56" s="69" t="s">
        <v>90</v>
      </c>
      <c r="H56" s="63">
        <f t="shared" si="0"/>
        <v>50069.4</v>
      </c>
      <c r="I56" s="70">
        <v>0</v>
      </c>
      <c r="J56" s="70">
        <v>23094.5</v>
      </c>
      <c r="K56" s="70">
        <v>26974.9</v>
      </c>
      <c r="L56" s="70"/>
      <c r="M56" s="70"/>
    </row>
    <row r="57" spans="1:13" ht="25.5" customHeight="1">
      <c r="A57" s="119"/>
      <c r="B57" s="110" t="s">
        <v>16</v>
      </c>
      <c r="C57" s="117" t="s">
        <v>54</v>
      </c>
      <c r="D57" s="28" t="s">
        <v>58</v>
      </c>
      <c r="E57" s="69" t="s">
        <v>61</v>
      </c>
      <c r="F57" s="69" t="s">
        <v>146</v>
      </c>
      <c r="G57" s="69" t="s">
        <v>17</v>
      </c>
      <c r="H57" s="63">
        <f t="shared" si="0"/>
        <v>4935</v>
      </c>
      <c r="I57" s="70">
        <v>0</v>
      </c>
      <c r="J57" s="70">
        <v>2035</v>
      </c>
      <c r="K57" s="70">
        <v>2900</v>
      </c>
      <c r="L57" s="70"/>
      <c r="M57" s="70"/>
    </row>
    <row r="58" spans="1:13" ht="38.25">
      <c r="A58" s="119"/>
      <c r="B58" s="110"/>
      <c r="C58" s="117"/>
      <c r="D58" s="28" t="s">
        <v>59</v>
      </c>
      <c r="E58" s="69" t="s">
        <v>61</v>
      </c>
      <c r="F58" s="69" t="s">
        <v>146</v>
      </c>
      <c r="G58" s="69" t="s">
        <v>17</v>
      </c>
      <c r="H58" s="63">
        <f t="shared" si="0"/>
        <v>2357.2</v>
      </c>
      <c r="I58" s="70">
        <v>0</v>
      </c>
      <c r="J58" s="70">
        <v>2035</v>
      </c>
      <c r="K58" s="70">
        <v>322.2</v>
      </c>
      <c r="L58" s="70"/>
      <c r="M58" s="70"/>
    </row>
    <row r="59" spans="1:13" ht="38.25">
      <c r="A59" s="52"/>
      <c r="B59" s="71" t="s">
        <v>18</v>
      </c>
      <c r="C59" s="44" t="s">
        <v>54</v>
      </c>
      <c r="D59" s="28" t="s">
        <v>59</v>
      </c>
      <c r="E59" s="69" t="s">
        <v>61</v>
      </c>
      <c r="F59" s="69" t="s">
        <v>146</v>
      </c>
      <c r="G59" s="69" t="s">
        <v>19</v>
      </c>
      <c r="H59" s="63">
        <f t="shared" si="0"/>
        <v>141.2</v>
      </c>
      <c r="I59" s="70">
        <v>0</v>
      </c>
      <c r="J59" s="70">
        <v>25</v>
      </c>
      <c r="K59" s="70">
        <v>116.2</v>
      </c>
      <c r="L59" s="70"/>
      <c r="M59" s="70"/>
    </row>
    <row r="60" spans="1:60" s="35" customFormat="1" ht="51" customHeight="1">
      <c r="A60" s="53"/>
      <c r="B60" s="72" t="s">
        <v>14</v>
      </c>
      <c r="C60" s="45" t="s">
        <v>54</v>
      </c>
      <c r="D60" s="36"/>
      <c r="E60" s="77" t="s">
        <v>56</v>
      </c>
      <c r="F60" s="77" t="s">
        <v>56</v>
      </c>
      <c r="G60" s="77" t="s">
        <v>56</v>
      </c>
      <c r="H60" s="68">
        <f t="shared" si="0"/>
        <v>182.9</v>
      </c>
      <c r="I60" s="68">
        <f>I61+I62</f>
        <v>69.5</v>
      </c>
      <c r="J60" s="68">
        <f>J61+J62</f>
        <v>51.2</v>
      </c>
      <c r="K60" s="68">
        <f>K61+K62</f>
        <v>62.2</v>
      </c>
      <c r="L60" s="68">
        <f>L61+L62</f>
        <v>0</v>
      </c>
      <c r="M60" s="68">
        <f>M61+M62</f>
        <v>0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13" ht="41.25" customHeight="1">
      <c r="A61" s="48"/>
      <c r="B61" s="76" t="s">
        <v>167</v>
      </c>
      <c r="C61" s="44" t="s">
        <v>54</v>
      </c>
      <c r="D61" s="28" t="s">
        <v>59</v>
      </c>
      <c r="E61" s="69" t="s">
        <v>61</v>
      </c>
      <c r="F61" s="69" t="s">
        <v>64</v>
      </c>
      <c r="G61" s="69" t="s">
        <v>91</v>
      </c>
      <c r="H61" s="63">
        <f t="shared" si="0"/>
        <v>54</v>
      </c>
      <c r="I61" s="70">
        <v>18</v>
      </c>
      <c r="J61" s="70">
        <v>18</v>
      </c>
      <c r="K61" s="70">
        <v>18</v>
      </c>
      <c r="L61" s="70"/>
      <c r="M61" s="70"/>
    </row>
    <row r="62" spans="1:13" ht="48.75">
      <c r="A62" s="48"/>
      <c r="B62" s="76" t="s">
        <v>168</v>
      </c>
      <c r="C62" s="44" t="s">
        <v>54</v>
      </c>
      <c r="D62" s="28" t="s">
        <v>59</v>
      </c>
      <c r="E62" s="69" t="s">
        <v>61</v>
      </c>
      <c r="F62" s="69" t="s">
        <v>64</v>
      </c>
      <c r="G62" s="69" t="s">
        <v>92</v>
      </c>
      <c r="H62" s="63">
        <f t="shared" si="0"/>
        <v>128.9</v>
      </c>
      <c r="I62" s="70">
        <v>51.5</v>
      </c>
      <c r="J62" s="70">
        <v>33.2</v>
      </c>
      <c r="K62" s="70">
        <v>44.2</v>
      </c>
      <c r="L62" s="70"/>
      <c r="M62" s="70"/>
    </row>
    <row r="63" spans="1:13" s="33" customFormat="1" ht="38.25">
      <c r="A63" s="50"/>
      <c r="B63" s="38" t="s">
        <v>114</v>
      </c>
      <c r="C63" s="43" t="s">
        <v>54</v>
      </c>
      <c r="D63" s="31"/>
      <c r="E63" s="77" t="s">
        <v>56</v>
      </c>
      <c r="F63" s="77" t="s">
        <v>56</v>
      </c>
      <c r="G63" s="77" t="s">
        <v>56</v>
      </c>
      <c r="H63" s="68">
        <f t="shared" si="0"/>
        <v>120</v>
      </c>
      <c r="I63" s="68">
        <f>I64</f>
        <v>10.6</v>
      </c>
      <c r="J63" s="68">
        <f>J64</f>
        <v>52.5</v>
      </c>
      <c r="K63" s="68">
        <f>K64</f>
        <v>56.9</v>
      </c>
      <c r="L63" s="68">
        <f>L64</f>
        <v>0</v>
      </c>
      <c r="M63" s="68">
        <f>M64</f>
        <v>0</v>
      </c>
    </row>
    <row r="64" spans="1:13" ht="60">
      <c r="A64" s="48"/>
      <c r="B64" s="71" t="s">
        <v>166</v>
      </c>
      <c r="C64" s="44" t="s">
        <v>54</v>
      </c>
      <c r="D64" s="28" t="s">
        <v>59</v>
      </c>
      <c r="E64" s="69" t="s">
        <v>61</v>
      </c>
      <c r="F64" s="69" t="s">
        <v>64</v>
      </c>
      <c r="G64" s="69" t="s">
        <v>93</v>
      </c>
      <c r="H64" s="63">
        <f t="shared" si="0"/>
        <v>120</v>
      </c>
      <c r="I64" s="70">
        <v>10.6</v>
      </c>
      <c r="J64" s="70">
        <v>52.5</v>
      </c>
      <c r="K64" s="70">
        <v>56.9</v>
      </c>
      <c r="L64" s="70"/>
      <c r="M64" s="70"/>
    </row>
    <row r="65" spans="1:13" s="33" customFormat="1" ht="34.5" customHeight="1">
      <c r="A65" s="50"/>
      <c r="B65" s="38" t="s">
        <v>10</v>
      </c>
      <c r="C65" s="43" t="s">
        <v>54</v>
      </c>
      <c r="D65" s="31"/>
      <c r="E65" s="77" t="s">
        <v>56</v>
      </c>
      <c r="F65" s="78" t="s">
        <v>56</v>
      </c>
      <c r="G65" s="78" t="s">
        <v>56</v>
      </c>
      <c r="H65" s="68">
        <f t="shared" si="0"/>
        <v>5988.200000000001</v>
      </c>
      <c r="I65" s="68">
        <f>SUM(I66:I67)</f>
        <v>450</v>
      </c>
      <c r="J65" s="68">
        <f>SUM(J66:J67)</f>
        <v>2317.8</v>
      </c>
      <c r="K65" s="68">
        <f>SUM(K66:K67)</f>
        <v>3220.4</v>
      </c>
      <c r="L65" s="68">
        <f>SUM(L66:L67)</f>
        <v>0</v>
      </c>
      <c r="M65" s="68">
        <f>SUM(M66:M67)</f>
        <v>0</v>
      </c>
    </row>
    <row r="66" spans="1:13" s="19" customFormat="1" ht="26.25" customHeight="1">
      <c r="A66" s="125"/>
      <c r="B66" s="121" t="s">
        <v>185</v>
      </c>
      <c r="C66" s="117" t="s">
        <v>54</v>
      </c>
      <c r="D66" s="28" t="s">
        <v>58</v>
      </c>
      <c r="E66" s="69" t="s">
        <v>61</v>
      </c>
      <c r="F66" s="69" t="s">
        <v>63</v>
      </c>
      <c r="G66" s="69" t="s">
        <v>107</v>
      </c>
      <c r="H66" s="63">
        <f t="shared" si="0"/>
        <v>450</v>
      </c>
      <c r="I66" s="70">
        <v>450</v>
      </c>
      <c r="J66" s="70">
        <v>0</v>
      </c>
      <c r="K66" s="70">
        <v>0</v>
      </c>
      <c r="L66" s="70"/>
      <c r="M66" s="70"/>
    </row>
    <row r="67" spans="1:13" s="19" customFormat="1" ht="39.75" customHeight="1">
      <c r="A67" s="125"/>
      <c r="B67" s="121"/>
      <c r="C67" s="117"/>
      <c r="D67" s="28" t="s">
        <v>59</v>
      </c>
      <c r="E67" s="69" t="s">
        <v>61</v>
      </c>
      <c r="F67" s="69" t="s">
        <v>63</v>
      </c>
      <c r="G67" s="69" t="s">
        <v>149</v>
      </c>
      <c r="H67" s="63">
        <f t="shared" si="0"/>
        <v>5538.200000000001</v>
      </c>
      <c r="I67" s="70">
        <v>0</v>
      </c>
      <c r="J67" s="70">
        <v>2317.8</v>
      </c>
      <c r="K67" s="70">
        <v>3220.4</v>
      </c>
      <c r="L67" s="70"/>
      <c r="M67" s="70"/>
    </row>
    <row r="68" spans="1:13" s="19" customFormat="1" ht="25.5" customHeight="1">
      <c r="A68" s="103" t="s">
        <v>122</v>
      </c>
      <c r="B68" s="104" t="s">
        <v>188</v>
      </c>
      <c r="C68" s="105" t="s">
        <v>54</v>
      </c>
      <c r="D68" s="29" t="s">
        <v>151</v>
      </c>
      <c r="E68" s="79" t="s">
        <v>56</v>
      </c>
      <c r="F68" s="79" t="s">
        <v>56</v>
      </c>
      <c r="G68" s="79" t="s">
        <v>56</v>
      </c>
      <c r="H68" s="63">
        <f t="shared" si="0"/>
        <v>36293.9</v>
      </c>
      <c r="I68" s="63">
        <f>I71+I76</f>
        <v>12514.1</v>
      </c>
      <c r="J68" s="63">
        <f>J71+J76</f>
        <v>11238.800000000001</v>
      </c>
      <c r="K68" s="63">
        <f>K71+K76</f>
        <v>12541</v>
      </c>
      <c r="L68" s="63">
        <f>L71+L76</f>
        <v>0</v>
      </c>
      <c r="M68" s="63">
        <f>M71+M76</f>
        <v>0</v>
      </c>
    </row>
    <row r="69" spans="1:13" s="19" customFormat="1" ht="36" customHeight="1">
      <c r="A69" s="103"/>
      <c r="B69" s="104"/>
      <c r="C69" s="105"/>
      <c r="D69" s="28" t="s">
        <v>58</v>
      </c>
      <c r="E69" s="79" t="s">
        <v>56</v>
      </c>
      <c r="F69" s="79" t="s">
        <v>56</v>
      </c>
      <c r="G69" s="79" t="s">
        <v>56</v>
      </c>
      <c r="H69" s="63">
        <f t="shared" si="0"/>
        <v>17845.6</v>
      </c>
      <c r="I69" s="63">
        <f>I79+I80</f>
        <v>6268.2</v>
      </c>
      <c r="J69" s="63">
        <f>J79+J80</f>
        <v>5618.4</v>
      </c>
      <c r="K69" s="63">
        <f>K79+K80</f>
        <v>5959</v>
      </c>
      <c r="L69" s="63">
        <f>L79+L80</f>
        <v>0</v>
      </c>
      <c r="M69" s="63">
        <f>M79+M80</f>
        <v>0</v>
      </c>
    </row>
    <row r="70" spans="1:13" s="19" customFormat="1" ht="38.25">
      <c r="A70" s="103"/>
      <c r="B70" s="104"/>
      <c r="C70" s="105"/>
      <c r="D70" s="28" t="s">
        <v>59</v>
      </c>
      <c r="E70" s="79" t="s">
        <v>56</v>
      </c>
      <c r="F70" s="79" t="s">
        <v>56</v>
      </c>
      <c r="G70" s="79" t="s">
        <v>56</v>
      </c>
      <c r="H70" s="63">
        <f t="shared" si="0"/>
        <v>18448.3</v>
      </c>
      <c r="I70" s="63">
        <f>I72+I74+I75+I77+I78</f>
        <v>6245.9</v>
      </c>
      <c r="J70" s="63">
        <f>J72+J74+J75+J77+J78</f>
        <v>5620.4</v>
      </c>
      <c r="K70" s="63">
        <f>K72+K74+K75+K77+K78</f>
        <v>6582</v>
      </c>
      <c r="L70" s="63">
        <f>L72+L74+L75+L77+L78</f>
        <v>0</v>
      </c>
      <c r="M70" s="63">
        <f>M72+M74+M75+M77+M78</f>
        <v>0</v>
      </c>
    </row>
    <row r="71" spans="1:60" s="35" customFormat="1" ht="65.25" customHeight="1">
      <c r="A71" s="50"/>
      <c r="B71" s="72" t="s">
        <v>116</v>
      </c>
      <c r="C71" s="43" t="s">
        <v>54</v>
      </c>
      <c r="D71" s="34"/>
      <c r="E71" s="77" t="s">
        <v>56</v>
      </c>
      <c r="F71" s="77" t="s">
        <v>56</v>
      </c>
      <c r="G71" s="77" t="s">
        <v>56</v>
      </c>
      <c r="H71" s="68">
        <f t="shared" si="0"/>
        <v>7480.6</v>
      </c>
      <c r="I71" s="68">
        <f>I72+I74+I75</f>
        <v>2493.5</v>
      </c>
      <c r="J71" s="68">
        <f>J72+J74+J75</f>
        <v>2337.1</v>
      </c>
      <c r="K71" s="68">
        <f>K72+K74+K75</f>
        <v>2650</v>
      </c>
      <c r="L71" s="68">
        <f>L72+L74+L75</f>
        <v>0</v>
      </c>
      <c r="M71" s="68">
        <f>M72+M74+M75</f>
        <v>0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15" ht="60" customHeight="1">
      <c r="A72" s="48"/>
      <c r="B72" s="80" t="s">
        <v>163</v>
      </c>
      <c r="C72" s="44" t="s">
        <v>54</v>
      </c>
      <c r="D72" s="28" t="s">
        <v>59</v>
      </c>
      <c r="E72" s="81">
        <v>271</v>
      </c>
      <c r="F72" s="69" t="s">
        <v>60</v>
      </c>
      <c r="G72" s="69" t="s">
        <v>190</v>
      </c>
      <c r="H72" s="63">
        <f t="shared" si="0"/>
        <v>6569.4</v>
      </c>
      <c r="I72" s="70">
        <v>2247.7</v>
      </c>
      <c r="J72" s="70">
        <v>2080.6</v>
      </c>
      <c r="K72" s="70">
        <v>2241.1</v>
      </c>
      <c r="L72" s="70"/>
      <c r="M72" s="70"/>
      <c r="O72" s="20"/>
    </row>
    <row r="73" spans="1:13" ht="48.75" hidden="1">
      <c r="A73" s="48"/>
      <c r="B73" s="80" t="s">
        <v>65</v>
      </c>
      <c r="C73" s="44" t="s">
        <v>54</v>
      </c>
      <c r="D73" s="28"/>
      <c r="E73" s="79" t="s">
        <v>56</v>
      </c>
      <c r="F73" s="69" t="s">
        <v>60</v>
      </c>
      <c r="G73" s="69"/>
      <c r="H73" s="63">
        <f aca="true" t="shared" si="1" ref="H73:H125">SUM(I73:M73)</f>
        <v>0</v>
      </c>
      <c r="I73" s="70">
        <v>0</v>
      </c>
      <c r="J73" s="70">
        <f>K73+L73+M73+N73+O73</f>
        <v>0</v>
      </c>
      <c r="K73" s="82">
        <v>0</v>
      </c>
      <c r="L73" s="82"/>
      <c r="M73" s="82"/>
    </row>
    <row r="74" spans="1:13" ht="60.75">
      <c r="A74" s="48"/>
      <c r="B74" s="80" t="s">
        <v>164</v>
      </c>
      <c r="C74" s="44" t="s">
        <v>54</v>
      </c>
      <c r="D74" s="28" t="s">
        <v>59</v>
      </c>
      <c r="E74" s="81">
        <v>271</v>
      </c>
      <c r="F74" s="69" t="s">
        <v>60</v>
      </c>
      <c r="G74" s="69" t="s">
        <v>191</v>
      </c>
      <c r="H74" s="63">
        <f t="shared" si="1"/>
        <v>0</v>
      </c>
      <c r="I74" s="70">
        <v>0</v>
      </c>
      <c r="J74" s="70">
        <f>K74+L74+M74+N74+O74</f>
        <v>0</v>
      </c>
      <c r="K74" s="70">
        <v>0</v>
      </c>
      <c r="L74" s="70"/>
      <c r="M74" s="70"/>
    </row>
    <row r="75" spans="1:13" ht="60" customHeight="1">
      <c r="A75" s="48"/>
      <c r="B75" s="83" t="s">
        <v>165</v>
      </c>
      <c r="C75" s="44" t="s">
        <v>54</v>
      </c>
      <c r="D75" s="28" t="s">
        <v>59</v>
      </c>
      <c r="E75" s="81">
        <v>271</v>
      </c>
      <c r="F75" s="69" t="s">
        <v>63</v>
      </c>
      <c r="G75" s="69" t="s">
        <v>96</v>
      </c>
      <c r="H75" s="63">
        <f t="shared" si="1"/>
        <v>911.2</v>
      </c>
      <c r="I75" s="70">
        <v>245.8</v>
      </c>
      <c r="J75" s="70">
        <v>256.5</v>
      </c>
      <c r="K75" s="70">
        <v>408.9</v>
      </c>
      <c r="L75" s="70"/>
      <c r="M75" s="70"/>
    </row>
    <row r="76" spans="1:13" s="33" customFormat="1" ht="26.25">
      <c r="A76" s="50"/>
      <c r="B76" s="84" t="s">
        <v>117</v>
      </c>
      <c r="C76" s="45" t="s">
        <v>54</v>
      </c>
      <c r="D76" s="31"/>
      <c r="E76" s="77" t="s">
        <v>56</v>
      </c>
      <c r="F76" s="77" t="s">
        <v>56</v>
      </c>
      <c r="G76" s="77" t="s">
        <v>56</v>
      </c>
      <c r="H76" s="68">
        <f t="shared" si="1"/>
        <v>28813.300000000003</v>
      </c>
      <c r="I76" s="68">
        <f>SUM(I77:I80)</f>
        <v>10020.6</v>
      </c>
      <c r="J76" s="68">
        <f>SUM(J77:J80)</f>
        <v>8901.7</v>
      </c>
      <c r="K76" s="68">
        <f>SUM(K77:K80)</f>
        <v>9891</v>
      </c>
      <c r="L76" s="68">
        <f>SUM(L77:L80)</f>
        <v>0</v>
      </c>
      <c r="M76" s="68">
        <f>SUM(M77:M80)</f>
        <v>0</v>
      </c>
    </row>
    <row r="77" spans="1:13" ht="38.25">
      <c r="A77" s="120"/>
      <c r="B77" s="110" t="s">
        <v>162</v>
      </c>
      <c r="C77" s="117" t="s">
        <v>54</v>
      </c>
      <c r="D77" s="28" t="s">
        <v>59</v>
      </c>
      <c r="E77" s="81">
        <v>271</v>
      </c>
      <c r="F77" s="69" t="s">
        <v>63</v>
      </c>
      <c r="G77" s="69" t="s">
        <v>97</v>
      </c>
      <c r="H77" s="63">
        <f t="shared" si="1"/>
        <v>3752.4</v>
      </c>
      <c r="I77" s="70">
        <v>3752.4</v>
      </c>
      <c r="J77" s="21">
        <v>0</v>
      </c>
      <c r="K77" s="21">
        <v>0</v>
      </c>
      <c r="L77" s="21"/>
      <c r="M77" s="21"/>
    </row>
    <row r="78" spans="1:13" ht="38.25">
      <c r="A78" s="120"/>
      <c r="B78" s="110"/>
      <c r="C78" s="117"/>
      <c r="D78" s="28" t="s">
        <v>59</v>
      </c>
      <c r="E78" s="81">
        <v>271</v>
      </c>
      <c r="F78" s="69" t="s">
        <v>63</v>
      </c>
      <c r="G78" s="69" t="s">
        <v>150</v>
      </c>
      <c r="H78" s="63">
        <f t="shared" si="1"/>
        <v>7215.3</v>
      </c>
      <c r="I78" s="70">
        <v>0</v>
      </c>
      <c r="J78" s="70">
        <v>3283.3</v>
      </c>
      <c r="K78" s="70">
        <v>3932</v>
      </c>
      <c r="L78" s="70"/>
      <c r="M78" s="70"/>
    </row>
    <row r="79" spans="1:13" s="19" customFormat="1" ht="25.5">
      <c r="A79" s="120"/>
      <c r="B79" s="110" t="s">
        <v>161</v>
      </c>
      <c r="C79" s="117" t="s">
        <v>54</v>
      </c>
      <c r="D79" s="28" t="s">
        <v>58</v>
      </c>
      <c r="E79" s="81">
        <v>271</v>
      </c>
      <c r="F79" s="69" t="s">
        <v>63</v>
      </c>
      <c r="G79" s="69" t="s">
        <v>98</v>
      </c>
      <c r="H79" s="63">
        <f t="shared" si="1"/>
        <v>6268.2</v>
      </c>
      <c r="I79" s="70">
        <v>6268.2</v>
      </c>
      <c r="J79" s="70">
        <v>0</v>
      </c>
      <c r="K79" s="70">
        <v>0</v>
      </c>
      <c r="L79" s="70"/>
      <c r="M79" s="70"/>
    </row>
    <row r="80" spans="1:13" s="19" customFormat="1" ht="25.5">
      <c r="A80" s="120"/>
      <c r="B80" s="110"/>
      <c r="C80" s="117"/>
      <c r="D80" s="28" t="s">
        <v>58</v>
      </c>
      <c r="E80" s="81">
        <v>271</v>
      </c>
      <c r="F80" s="69" t="s">
        <v>63</v>
      </c>
      <c r="G80" s="69" t="s">
        <v>150</v>
      </c>
      <c r="H80" s="63">
        <f t="shared" si="1"/>
        <v>11577.4</v>
      </c>
      <c r="I80" s="70">
        <v>0</v>
      </c>
      <c r="J80" s="70">
        <v>5618.4</v>
      </c>
      <c r="K80" s="70">
        <v>5959</v>
      </c>
      <c r="L80" s="70"/>
      <c r="M80" s="70"/>
    </row>
    <row r="81" spans="1:13" s="19" customFormat="1" ht="25.5" customHeight="1">
      <c r="A81" s="103" t="s">
        <v>123</v>
      </c>
      <c r="B81" s="104" t="s">
        <v>35</v>
      </c>
      <c r="C81" s="105" t="s">
        <v>54</v>
      </c>
      <c r="D81" s="29" t="s">
        <v>151</v>
      </c>
      <c r="E81" s="29" t="s">
        <v>56</v>
      </c>
      <c r="F81" s="29" t="s">
        <v>56</v>
      </c>
      <c r="G81" s="29" t="s">
        <v>56</v>
      </c>
      <c r="H81" s="63">
        <f t="shared" si="1"/>
        <v>1143.8000000000002</v>
      </c>
      <c r="I81" s="63">
        <f>I83+I85+I87</f>
        <v>0</v>
      </c>
      <c r="J81" s="63">
        <f>J83+J85+J87</f>
        <v>290</v>
      </c>
      <c r="K81" s="63">
        <f>K83+K85+K87</f>
        <v>853.8000000000001</v>
      </c>
      <c r="L81" s="63">
        <f>L83+L85+L87</f>
        <v>0</v>
      </c>
      <c r="M81" s="63">
        <f>M83+M85+M87</f>
        <v>0</v>
      </c>
    </row>
    <row r="82" spans="1:13" s="19" customFormat="1" ht="38.25">
      <c r="A82" s="103"/>
      <c r="B82" s="104"/>
      <c r="C82" s="105"/>
      <c r="D82" s="28" t="s">
        <v>59</v>
      </c>
      <c r="E82" s="29" t="s">
        <v>56</v>
      </c>
      <c r="F82" s="29" t="s">
        <v>56</v>
      </c>
      <c r="G82" s="29" t="s">
        <v>56</v>
      </c>
      <c r="H82" s="63">
        <f t="shared" si="1"/>
        <v>1143.8000000000002</v>
      </c>
      <c r="I82" s="63">
        <f>I83+I85</f>
        <v>0</v>
      </c>
      <c r="J82" s="63">
        <f>J83+J85</f>
        <v>290</v>
      </c>
      <c r="K82" s="63">
        <f>K83+K85+K87</f>
        <v>853.8000000000001</v>
      </c>
      <c r="L82" s="63">
        <f>L83+L85</f>
        <v>0</v>
      </c>
      <c r="M82" s="63">
        <f>M83+M85</f>
        <v>0</v>
      </c>
    </row>
    <row r="83" spans="1:13" s="33" customFormat="1" ht="51" customHeight="1">
      <c r="A83" s="50"/>
      <c r="B83" s="72" t="s">
        <v>36</v>
      </c>
      <c r="C83" s="45" t="s">
        <v>54</v>
      </c>
      <c r="D83" s="31"/>
      <c r="E83" s="31" t="s">
        <v>56</v>
      </c>
      <c r="F83" s="31" t="s">
        <v>56</v>
      </c>
      <c r="G83" s="31" t="s">
        <v>56</v>
      </c>
      <c r="H83" s="68">
        <f t="shared" si="1"/>
        <v>391.6</v>
      </c>
      <c r="I83" s="68">
        <f>I84</f>
        <v>0</v>
      </c>
      <c r="J83" s="68">
        <f>J84</f>
        <v>170</v>
      </c>
      <c r="K83" s="68">
        <f>K84</f>
        <v>221.6</v>
      </c>
      <c r="L83" s="68">
        <f>L84</f>
        <v>0</v>
      </c>
      <c r="M83" s="68">
        <f>M84</f>
        <v>0</v>
      </c>
    </row>
    <row r="84" spans="1:13" ht="41.25" customHeight="1">
      <c r="A84" s="48"/>
      <c r="B84" s="83" t="s">
        <v>160</v>
      </c>
      <c r="C84" s="44" t="s">
        <v>54</v>
      </c>
      <c r="D84" s="28" t="s">
        <v>59</v>
      </c>
      <c r="E84" s="81">
        <v>271</v>
      </c>
      <c r="F84" s="69" t="s">
        <v>60</v>
      </c>
      <c r="G84" s="69" t="s">
        <v>192</v>
      </c>
      <c r="H84" s="63">
        <f t="shared" si="1"/>
        <v>391.6</v>
      </c>
      <c r="I84" s="70">
        <v>0</v>
      </c>
      <c r="J84" s="70">
        <v>170</v>
      </c>
      <c r="K84" s="70">
        <v>221.6</v>
      </c>
      <c r="L84" s="70"/>
      <c r="M84" s="70"/>
    </row>
    <row r="85" spans="1:60" s="37" customFormat="1" ht="39" customHeight="1">
      <c r="A85" s="50"/>
      <c r="B85" s="72" t="s">
        <v>37</v>
      </c>
      <c r="C85" s="45" t="s">
        <v>54</v>
      </c>
      <c r="D85" s="31"/>
      <c r="E85" s="31" t="s">
        <v>56</v>
      </c>
      <c r="F85" s="31" t="s">
        <v>56</v>
      </c>
      <c r="G85" s="31" t="s">
        <v>56</v>
      </c>
      <c r="H85" s="68">
        <f t="shared" si="1"/>
        <v>708.6</v>
      </c>
      <c r="I85" s="85">
        <f>I86</f>
        <v>0</v>
      </c>
      <c r="J85" s="85">
        <f>J86</f>
        <v>120</v>
      </c>
      <c r="K85" s="85">
        <f>K86</f>
        <v>588.6</v>
      </c>
      <c r="L85" s="85">
        <f>L86</f>
        <v>0</v>
      </c>
      <c r="M85" s="85">
        <f>M86</f>
        <v>0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</row>
    <row r="86" spans="1:13" ht="37.5" customHeight="1">
      <c r="A86" s="48"/>
      <c r="B86" s="83" t="s">
        <v>159</v>
      </c>
      <c r="C86" s="44" t="s">
        <v>54</v>
      </c>
      <c r="D86" s="28" t="s">
        <v>59</v>
      </c>
      <c r="E86" s="81">
        <v>271</v>
      </c>
      <c r="F86" s="69" t="s">
        <v>63</v>
      </c>
      <c r="G86" s="69" t="s">
        <v>193</v>
      </c>
      <c r="H86" s="63">
        <f>SUM(I86:M86)</f>
        <v>708.6</v>
      </c>
      <c r="I86" s="70">
        <v>0</v>
      </c>
      <c r="J86" s="70">
        <v>120</v>
      </c>
      <c r="K86" s="70">
        <v>588.6</v>
      </c>
      <c r="L86" s="70"/>
      <c r="M86" s="70"/>
    </row>
    <row r="87" spans="1:13" ht="50.25" customHeight="1">
      <c r="A87" s="48"/>
      <c r="B87" s="72" t="s">
        <v>195</v>
      </c>
      <c r="C87" s="45" t="s">
        <v>54</v>
      </c>
      <c r="D87" s="31"/>
      <c r="E87" s="31" t="s">
        <v>56</v>
      </c>
      <c r="F87" s="31" t="s">
        <v>56</v>
      </c>
      <c r="G87" s="31" t="s">
        <v>56</v>
      </c>
      <c r="H87" s="68">
        <f>SUM(I87:M87)</f>
        <v>43.6</v>
      </c>
      <c r="I87" s="85">
        <f>I88</f>
        <v>0</v>
      </c>
      <c r="J87" s="85">
        <f>J88</f>
        <v>0</v>
      </c>
      <c r="K87" s="85">
        <f>K88</f>
        <v>43.6</v>
      </c>
      <c r="L87" s="85">
        <f>L88</f>
        <v>0</v>
      </c>
      <c r="M87" s="85">
        <f>M88</f>
        <v>0</v>
      </c>
    </row>
    <row r="88" spans="1:13" ht="43.5" customHeight="1">
      <c r="A88" s="48"/>
      <c r="B88" s="83" t="s">
        <v>196</v>
      </c>
      <c r="C88" s="44" t="s">
        <v>54</v>
      </c>
      <c r="D88" s="28" t="s">
        <v>59</v>
      </c>
      <c r="E88" s="81">
        <v>271</v>
      </c>
      <c r="F88" s="69" t="s">
        <v>146</v>
      </c>
      <c r="G88" s="69" t="s">
        <v>194</v>
      </c>
      <c r="H88" s="63">
        <f>SUM(I88:M88)</f>
        <v>43.6</v>
      </c>
      <c r="I88" s="70"/>
      <c r="J88" s="70"/>
      <c r="K88" s="70">
        <v>43.6</v>
      </c>
      <c r="L88" s="70"/>
      <c r="M88" s="70"/>
    </row>
    <row r="89" spans="1:13" s="19" customFormat="1" ht="57">
      <c r="A89" s="14" t="s">
        <v>124</v>
      </c>
      <c r="B89" s="42" t="s">
        <v>158</v>
      </c>
      <c r="C89" s="46" t="s">
        <v>54</v>
      </c>
      <c r="D89" s="29" t="s">
        <v>151</v>
      </c>
      <c r="E89" s="29" t="s">
        <v>56</v>
      </c>
      <c r="F89" s="79" t="s">
        <v>56</v>
      </c>
      <c r="G89" s="79" t="s">
        <v>56</v>
      </c>
      <c r="H89" s="63">
        <f t="shared" si="1"/>
        <v>255</v>
      </c>
      <c r="I89" s="63">
        <f>I90</f>
        <v>85</v>
      </c>
      <c r="J89" s="63">
        <f>J90</f>
        <v>85</v>
      </c>
      <c r="K89" s="63">
        <f>K90</f>
        <v>85</v>
      </c>
      <c r="L89" s="63">
        <f>L90</f>
        <v>0</v>
      </c>
      <c r="M89" s="63">
        <f>M90</f>
        <v>0</v>
      </c>
    </row>
    <row r="90" spans="1:60" s="35" customFormat="1" ht="76.5">
      <c r="A90" s="51"/>
      <c r="B90" s="38" t="s">
        <v>118</v>
      </c>
      <c r="C90" s="43" t="s">
        <v>54</v>
      </c>
      <c r="D90" s="34" t="s">
        <v>59</v>
      </c>
      <c r="E90" s="86">
        <v>271</v>
      </c>
      <c r="F90" s="87" t="s">
        <v>64</v>
      </c>
      <c r="G90" s="87" t="s">
        <v>101</v>
      </c>
      <c r="H90" s="68">
        <f t="shared" si="1"/>
        <v>255</v>
      </c>
      <c r="I90" s="88">
        <v>85</v>
      </c>
      <c r="J90" s="88">
        <v>85</v>
      </c>
      <c r="K90" s="88">
        <v>85</v>
      </c>
      <c r="L90" s="88"/>
      <c r="M90" s="88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13" s="19" customFormat="1" ht="25.5">
      <c r="A91" s="103" t="s">
        <v>125</v>
      </c>
      <c r="B91" s="104" t="s">
        <v>32</v>
      </c>
      <c r="C91" s="105" t="s">
        <v>54</v>
      </c>
      <c r="D91" s="29" t="s">
        <v>151</v>
      </c>
      <c r="E91" s="29" t="s">
        <v>56</v>
      </c>
      <c r="F91" s="79" t="s">
        <v>56</v>
      </c>
      <c r="G91" s="79" t="s">
        <v>56</v>
      </c>
      <c r="H91" s="63">
        <f t="shared" si="1"/>
        <v>74127</v>
      </c>
      <c r="I91" s="63">
        <f>I95+I100</f>
        <v>25142.8</v>
      </c>
      <c r="J91" s="63">
        <f>J95+J100</f>
        <v>25314.899999999998</v>
      </c>
      <c r="K91" s="63">
        <f>K95+K100</f>
        <v>23669.3</v>
      </c>
      <c r="L91" s="63">
        <f>L95+L100</f>
        <v>0</v>
      </c>
      <c r="M91" s="63">
        <f>M95+M100</f>
        <v>0</v>
      </c>
    </row>
    <row r="92" spans="1:13" s="19" customFormat="1" ht="25.5">
      <c r="A92" s="103"/>
      <c r="B92" s="104"/>
      <c r="C92" s="105"/>
      <c r="D92" s="28" t="s">
        <v>57</v>
      </c>
      <c r="E92" s="29" t="s">
        <v>56</v>
      </c>
      <c r="F92" s="79" t="s">
        <v>56</v>
      </c>
      <c r="G92" s="79" t="s">
        <v>56</v>
      </c>
      <c r="H92" s="63">
        <f t="shared" si="1"/>
        <v>1662.3999999999999</v>
      </c>
      <c r="I92" s="63">
        <f>I96</f>
        <v>617.4</v>
      </c>
      <c r="J92" s="63">
        <f>J96</f>
        <v>630.7</v>
      </c>
      <c r="K92" s="63">
        <f>K96</f>
        <v>414.3</v>
      </c>
      <c r="L92" s="63">
        <f>L96</f>
        <v>0</v>
      </c>
      <c r="M92" s="63">
        <f>M96</f>
        <v>0</v>
      </c>
    </row>
    <row r="93" spans="1:13" s="19" customFormat="1" ht="25.5">
      <c r="A93" s="103"/>
      <c r="B93" s="104"/>
      <c r="C93" s="105"/>
      <c r="D93" s="28" t="s">
        <v>58</v>
      </c>
      <c r="E93" s="79" t="s">
        <v>56</v>
      </c>
      <c r="F93" s="79" t="s">
        <v>56</v>
      </c>
      <c r="G93" s="79" t="s">
        <v>56</v>
      </c>
      <c r="H93" s="63">
        <f t="shared" si="1"/>
        <v>72294.6</v>
      </c>
      <c r="I93" s="63">
        <f>I97+I98+I99+I101+I103+I105</f>
        <v>24355.4</v>
      </c>
      <c r="J93" s="63">
        <f>J97+J98+J99+J101+J103+J105</f>
        <v>24684.2</v>
      </c>
      <c r="K93" s="63">
        <f>K97+K98+K99+K101+K103+K105</f>
        <v>23255</v>
      </c>
      <c r="L93" s="63">
        <f>L97+L98+L99+L101+L103+L105</f>
        <v>0</v>
      </c>
      <c r="M93" s="63">
        <f>M97+M98+M99+M101+M103+M105</f>
        <v>0</v>
      </c>
    </row>
    <row r="94" spans="1:13" s="19" customFormat="1" ht="38.25">
      <c r="A94" s="103"/>
      <c r="B94" s="104"/>
      <c r="C94" s="105"/>
      <c r="D94" s="28" t="s">
        <v>59</v>
      </c>
      <c r="E94" s="79" t="s">
        <v>56</v>
      </c>
      <c r="F94" s="79" t="s">
        <v>56</v>
      </c>
      <c r="G94" s="79" t="s">
        <v>56</v>
      </c>
      <c r="H94" s="63">
        <f t="shared" si="1"/>
        <v>170</v>
      </c>
      <c r="I94" s="63">
        <f>I102+I104</f>
        <v>170</v>
      </c>
      <c r="J94" s="70">
        <f>J102+J104</f>
        <v>0</v>
      </c>
      <c r="K94" s="70">
        <f>K102+K104</f>
        <v>0</v>
      </c>
      <c r="L94" s="70"/>
      <c r="M94" s="70"/>
    </row>
    <row r="95" spans="1:13" s="33" customFormat="1" ht="51">
      <c r="A95" s="50"/>
      <c r="B95" s="72" t="s">
        <v>119</v>
      </c>
      <c r="C95" s="43" t="s">
        <v>54</v>
      </c>
      <c r="D95" s="31"/>
      <c r="E95" s="77" t="s">
        <v>56</v>
      </c>
      <c r="F95" s="77" t="s">
        <v>56</v>
      </c>
      <c r="G95" s="77" t="s">
        <v>56</v>
      </c>
      <c r="H95" s="68">
        <f t="shared" si="1"/>
        <v>72096.59999999999</v>
      </c>
      <c r="I95" s="68">
        <f>I96+I97+I98+I99</f>
        <v>23678.6</v>
      </c>
      <c r="J95" s="68">
        <f>J96+J97+J98+J99</f>
        <v>24748.699999999997</v>
      </c>
      <c r="K95" s="68">
        <f>K96+K97+K98+K99</f>
        <v>23669.3</v>
      </c>
      <c r="L95" s="68">
        <f>L96+L97+L98+L99</f>
        <v>0</v>
      </c>
      <c r="M95" s="68">
        <f>M96+M97+M98+M99</f>
        <v>0</v>
      </c>
    </row>
    <row r="96" spans="1:13" ht="36">
      <c r="A96" s="54"/>
      <c r="B96" s="89" t="s">
        <v>21</v>
      </c>
      <c r="C96" s="44" t="s">
        <v>54</v>
      </c>
      <c r="D96" s="28" t="s">
        <v>57</v>
      </c>
      <c r="E96" s="81">
        <v>271</v>
      </c>
      <c r="F96" s="69" t="s">
        <v>62</v>
      </c>
      <c r="G96" s="69" t="s">
        <v>102</v>
      </c>
      <c r="H96" s="63">
        <f t="shared" si="1"/>
        <v>1662.3999999999999</v>
      </c>
      <c r="I96" s="90">
        <v>617.4</v>
      </c>
      <c r="J96" s="70">
        <v>630.7</v>
      </c>
      <c r="K96" s="90">
        <v>414.3</v>
      </c>
      <c r="L96" s="90"/>
      <c r="M96" s="90"/>
    </row>
    <row r="97" spans="1:13" ht="44.25" customHeight="1">
      <c r="A97" s="54"/>
      <c r="B97" s="89" t="s">
        <v>22</v>
      </c>
      <c r="C97" s="44" t="s">
        <v>54</v>
      </c>
      <c r="D97" s="28" t="s">
        <v>58</v>
      </c>
      <c r="E97" s="69" t="s">
        <v>61</v>
      </c>
      <c r="F97" s="69" t="s">
        <v>62</v>
      </c>
      <c r="G97" s="69" t="s">
        <v>103</v>
      </c>
      <c r="H97" s="63">
        <f t="shared" si="1"/>
        <v>34441</v>
      </c>
      <c r="I97" s="90">
        <v>11800</v>
      </c>
      <c r="J97" s="70">
        <v>11850</v>
      </c>
      <c r="K97" s="90">
        <v>10791</v>
      </c>
      <c r="L97" s="90"/>
      <c r="M97" s="90"/>
    </row>
    <row r="98" spans="1:13" ht="25.5">
      <c r="A98" s="54"/>
      <c r="B98" s="89" t="s">
        <v>23</v>
      </c>
      <c r="C98" s="44" t="s">
        <v>54</v>
      </c>
      <c r="D98" s="28" t="s">
        <v>58</v>
      </c>
      <c r="E98" s="69" t="s">
        <v>61</v>
      </c>
      <c r="F98" s="69" t="s">
        <v>62</v>
      </c>
      <c r="G98" s="69" t="s">
        <v>104</v>
      </c>
      <c r="H98" s="63">
        <f t="shared" si="1"/>
        <v>15682.8</v>
      </c>
      <c r="I98" s="90">
        <v>4765.2</v>
      </c>
      <c r="J98" s="70">
        <v>5377.4</v>
      </c>
      <c r="K98" s="90">
        <v>5540.2</v>
      </c>
      <c r="L98" s="90"/>
      <c r="M98" s="90"/>
    </row>
    <row r="99" spans="1:13" ht="25.5">
      <c r="A99" s="54"/>
      <c r="B99" s="89" t="s">
        <v>24</v>
      </c>
      <c r="C99" s="44" t="s">
        <v>54</v>
      </c>
      <c r="D99" s="28" t="s">
        <v>58</v>
      </c>
      <c r="E99" s="81">
        <v>271</v>
      </c>
      <c r="F99" s="69" t="s">
        <v>62</v>
      </c>
      <c r="G99" s="69" t="s">
        <v>105</v>
      </c>
      <c r="H99" s="63">
        <f t="shared" si="1"/>
        <v>20310.4</v>
      </c>
      <c r="I99" s="90">
        <v>6496</v>
      </c>
      <c r="J99" s="70">
        <v>6890.6</v>
      </c>
      <c r="K99" s="90">
        <v>6923.8</v>
      </c>
      <c r="L99" s="90"/>
      <c r="M99" s="90"/>
    </row>
    <row r="100" spans="1:13" s="33" customFormat="1" ht="25.5">
      <c r="A100" s="50"/>
      <c r="B100" s="38" t="s">
        <v>0</v>
      </c>
      <c r="C100" s="45" t="s">
        <v>54</v>
      </c>
      <c r="D100" s="31"/>
      <c r="E100" s="78" t="s">
        <v>56</v>
      </c>
      <c r="F100" s="78" t="s">
        <v>56</v>
      </c>
      <c r="G100" s="78" t="s">
        <v>56</v>
      </c>
      <c r="H100" s="68">
        <f t="shared" si="1"/>
        <v>2030.3999999999999</v>
      </c>
      <c r="I100" s="68">
        <f>SUM(I101:I105)</f>
        <v>1464.1999999999998</v>
      </c>
      <c r="J100" s="68">
        <f>SUM(J101:J105)</f>
        <v>566.2</v>
      </c>
      <c r="K100" s="68">
        <f>SUM(K101:K105)</f>
        <v>0</v>
      </c>
      <c r="L100" s="68">
        <f>SUM(L101:L105)</f>
        <v>0</v>
      </c>
      <c r="M100" s="68">
        <f>SUM(M101:M105)</f>
        <v>0</v>
      </c>
    </row>
    <row r="101" spans="1:13" ht="60" customHeight="1">
      <c r="A101" s="48"/>
      <c r="B101" s="71" t="s">
        <v>5</v>
      </c>
      <c r="C101" s="44" t="s">
        <v>54</v>
      </c>
      <c r="D101" s="28" t="s">
        <v>58</v>
      </c>
      <c r="E101" s="81">
        <v>271</v>
      </c>
      <c r="F101" s="69" t="s">
        <v>60</v>
      </c>
      <c r="G101" s="69" t="s">
        <v>106</v>
      </c>
      <c r="H101" s="63">
        <f t="shared" si="1"/>
        <v>485.4</v>
      </c>
      <c r="I101" s="70">
        <v>485.4</v>
      </c>
      <c r="J101" s="70">
        <v>0</v>
      </c>
      <c r="K101" s="70">
        <v>0</v>
      </c>
      <c r="L101" s="70"/>
      <c r="M101" s="70"/>
    </row>
    <row r="102" spans="1:13" ht="63" customHeight="1">
      <c r="A102" s="48"/>
      <c r="B102" s="71" t="s">
        <v>6</v>
      </c>
      <c r="C102" s="44" t="s">
        <v>54</v>
      </c>
      <c r="D102" s="28" t="s">
        <v>59</v>
      </c>
      <c r="E102" s="81">
        <v>271</v>
      </c>
      <c r="F102" s="69" t="s">
        <v>60</v>
      </c>
      <c r="G102" s="69" t="s">
        <v>136</v>
      </c>
      <c r="H102" s="63">
        <f t="shared" si="1"/>
        <v>70</v>
      </c>
      <c r="I102" s="70">
        <v>70</v>
      </c>
      <c r="J102" s="70">
        <v>0</v>
      </c>
      <c r="K102" s="70">
        <v>0</v>
      </c>
      <c r="L102" s="70"/>
      <c r="M102" s="70"/>
    </row>
    <row r="103" spans="1:13" ht="53.25" customHeight="1">
      <c r="A103" s="48"/>
      <c r="B103" s="71" t="s">
        <v>7</v>
      </c>
      <c r="C103" s="44" t="s">
        <v>54</v>
      </c>
      <c r="D103" s="28" t="s">
        <v>58</v>
      </c>
      <c r="E103" s="81">
        <v>271</v>
      </c>
      <c r="F103" s="69" t="s">
        <v>63</v>
      </c>
      <c r="G103" s="69" t="s">
        <v>106</v>
      </c>
      <c r="H103" s="63">
        <f t="shared" si="1"/>
        <v>808.8</v>
      </c>
      <c r="I103" s="70">
        <v>808.8</v>
      </c>
      <c r="J103" s="70">
        <v>0</v>
      </c>
      <c r="K103" s="70">
        <v>0</v>
      </c>
      <c r="L103" s="70"/>
      <c r="M103" s="70"/>
    </row>
    <row r="104" spans="1:13" ht="30.75" customHeight="1">
      <c r="A104" s="120"/>
      <c r="B104" s="110" t="s">
        <v>8</v>
      </c>
      <c r="C104" s="44"/>
      <c r="D104" s="28" t="s">
        <v>59</v>
      </c>
      <c r="E104" s="81">
        <v>271</v>
      </c>
      <c r="F104" s="69" t="s">
        <v>63</v>
      </c>
      <c r="G104" s="69" t="s">
        <v>136</v>
      </c>
      <c r="H104" s="63">
        <f t="shared" si="1"/>
        <v>100</v>
      </c>
      <c r="I104" s="70">
        <v>100</v>
      </c>
      <c r="J104" s="70">
        <v>0</v>
      </c>
      <c r="K104" s="70">
        <v>0</v>
      </c>
      <c r="L104" s="70"/>
      <c r="M104" s="70"/>
    </row>
    <row r="105" spans="1:13" ht="30.75" customHeight="1">
      <c r="A105" s="120"/>
      <c r="B105" s="110"/>
      <c r="C105" s="44" t="s">
        <v>54</v>
      </c>
      <c r="D105" s="28" t="s">
        <v>58</v>
      </c>
      <c r="E105" s="81">
        <v>271</v>
      </c>
      <c r="F105" s="69" t="s">
        <v>63</v>
      </c>
      <c r="G105" s="69" t="s">
        <v>136</v>
      </c>
      <c r="H105" s="63">
        <f t="shared" si="1"/>
        <v>566.2</v>
      </c>
      <c r="I105" s="70">
        <v>0</v>
      </c>
      <c r="J105" s="70">
        <v>566.2</v>
      </c>
      <c r="K105" s="70">
        <v>0</v>
      </c>
      <c r="L105" s="70"/>
      <c r="M105" s="70"/>
    </row>
    <row r="106" spans="1:13" s="19" customFormat="1" ht="25.5">
      <c r="A106" s="118" t="s">
        <v>126</v>
      </c>
      <c r="B106" s="104" t="s">
        <v>33</v>
      </c>
      <c r="C106" s="105" t="s">
        <v>54</v>
      </c>
      <c r="D106" s="29" t="s">
        <v>151</v>
      </c>
      <c r="E106" s="29" t="s">
        <v>56</v>
      </c>
      <c r="F106" s="79" t="s">
        <v>56</v>
      </c>
      <c r="G106" s="79" t="s">
        <v>56</v>
      </c>
      <c r="H106" s="63">
        <f t="shared" si="1"/>
        <v>28104.300000000003</v>
      </c>
      <c r="I106" s="63">
        <f>I109</f>
        <v>9211.300000000001</v>
      </c>
      <c r="J106" s="63">
        <f>J109</f>
        <v>8495.4</v>
      </c>
      <c r="K106" s="63">
        <f>K109</f>
        <v>10397.6</v>
      </c>
      <c r="L106" s="63">
        <f>L109</f>
        <v>0</v>
      </c>
      <c r="M106" s="63">
        <f>M109</f>
        <v>0</v>
      </c>
    </row>
    <row r="107" spans="1:13" s="19" customFormat="1" ht="25.5">
      <c r="A107" s="118"/>
      <c r="B107" s="104"/>
      <c r="C107" s="105"/>
      <c r="D107" s="28" t="s">
        <v>58</v>
      </c>
      <c r="E107" s="79" t="s">
        <v>56</v>
      </c>
      <c r="F107" s="79" t="s">
        <v>56</v>
      </c>
      <c r="G107" s="79" t="s">
        <v>56</v>
      </c>
      <c r="H107" s="63">
        <f t="shared" si="1"/>
        <v>21055.3</v>
      </c>
      <c r="I107" s="63">
        <f>I112</f>
        <v>7191.6</v>
      </c>
      <c r="J107" s="63">
        <f>J112</f>
        <v>6669.5</v>
      </c>
      <c r="K107" s="63">
        <f>K112</f>
        <v>7194.2</v>
      </c>
      <c r="L107" s="63">
        <f>L112</f>
        <v>0</v>
      </c>
      <c r="M107" s="63">
        <f>M112</f>
        <v>0</v>
      </c>
    </row>
    <row r="108" spans="1:13" s="19" customFormat="1" ht="38.25">
      <c r="A108" s="118"/>
      <c r="B108" s="104"/>
      <c r="C108" s="105"/>
      <c r="D108" s="28" t="s">
        <v>59</v>
      </c>
      <c r="E108" s="79" t="s">
        <v>56</v>
      </c>
      <c r="F108" s="79" t="s">
        <v>56</v>
      </c>
      <c r="G108" s="79" t="s">
        <v>56</v>
      </c>
      <c r="H108" s="63">
        <f t="shared" si="1"/>
        <v>7049</v>
      </c>
      <c r="I108" s="63">
        <f>I110+I111</f>
        <v>2019.7</v>
      </c>
      <c r="J108" s="63">
        <f>J110+J111</f>
        <v>1825.9</v>
      </c>
      <c r="K108" s="63">
        <f>K110+K111+K113</f>
        <v>3203.3999999999996</v>
      </c>
      <c r="L108" s="63">
        <f>L110+L111</f>
        <v>0</v>
      </c>
      <c r="M108" s="63">
        <f>M110+M111</f>
        <v>0</v>
      </c>
    </row>
    <row r="109" spans="1:13" s="33" customFormat="1" ht="38.25">
      <c r="A109" s="55"/>
      <c r="B109" s="38" t="s">
        <v>1</v>
      </c>
      <c r="C109" s="45" t="s">
        <v>54</v>
      </c>
      <c r="D109" s="31"/>
      <c r="E109" s="77" t="s">
        <v>56</v>
      </c>
      <c r="F109" s="77" t="s">
        <v>56</v>
      </c>
      <c r="G109" s="77" t="s">
        <v>56</v>
      </c>
      <c r="H109" s="68">
        <f t="shared" si="1"/>
        <v>28104.300000000003</v>
      </c>
      <c r="I109" s="68">
        <f>SUM(I110:I113)</f>
        <v>9211.300000000001</v>
      </c>
      <c r="J109" s="68">
        <f>SUM(J110:J113)</f>
        <v>8495.4</v>
      </c>
      <c r="K109" s="68">
        <f>SUM(K110:K113)</f>
        <v>10397.6</v>
      </c>
      <c r="L109" s="68">
        <f>SUM(L110:L113)</f>
        <v>0</v>
      </c>
      <c r="M109" s="68">
        <f>SUM(M110:M112)</f>
        <v>0</v>
      </c>
    </row>
    <row r="110" spans="1:13" ht="38.25">
      <c r="A110" s="56"/>
      <c r="B110" s="76" t="s">
        <v>25</v>
      </c>
      <c r="C110" s="44" t="s">
        <v>54</v>
      </c>
      <c r="D110" s="28" t="s">
        <v>59</v>
      </c>
      <c r="E110" s="91" t="s">
        <v>61</v>
      </c>
      <c r="F110" s="91" t="s">
        <v>66</v>
      </c>
      <c r="G110" s="91" t="s">
        <v>129</v>
      </c>
      <c r="H110" s="63">
        <f t="shared" si="1"/>
        <v>4661.4</v>
      </c>
      <c r="I110" s="70">
        <v>1107.5</v>
      </c>
      <c r="J110" s="70">
        <f>811.5+448.8</f>
        <v>1260.3</v>
      </c>
      <c r="K110" s="70">
        <v>2293.6</v>
      </c>
      <c r="L110" s="70"/>
      <c r="M110" s="70"/>
    </row>
    <row r="111" spans="1:13" ht="38.25">
      <c r="A111" s="56"/>
      <c r="B111" s="76" t="s">
        <v>26</v>
      </c>
      <c r="C111" s="44" t="s">
        <v>54</v>
      </c>
      <c r="D111" s="28" t="s">
        <v>59</v>
      </c>
      <c r="E111" s="91" t="s">
        <v>61</v>
      </c>
      <c r="F111" s="91" t="s">
        <v>66</v>
      </c>
      <c r="G111" s="91" t="s">
        <v>130</v>
      </c>
      <c r="H111" s="63">
        <f t="shared" si="1"/>
        <v>1891.9</v>
      </c>
      <c r="I111" s="70">
        <v>912.2</v>
      </c>
      <c r="J111" s="70">
        <v>565.6</v>
      </c>
      <c r="K111" s="70">
        <v>414.1</v>
      </c>
      <c r="L111" s="70"/>
      <c r="M111" s="70"/>
    </row>
    <row r="112" spans="1:13" ht="25.5">
      <c r="A112" s="57"/>
      <c r="B112" s="83" t="s">
        <v>27</v>
      </c>
      <c r="C112" s="44" t="s">
        <v>54</v>
      </c>
      <c r="D112" s="28" t="s">
        <v>58</v>
      </c>
      <c r="E112" s="91" t="s">
        <v>61</v>
      </c>
      <c r="F112" s="91" t="s">
        <v>62</v>
      </c>
      <c r="G112" s="91" t="s">
        <v>131</v>
      </c>
      <c r="H112" s="63">
        <f t="shared" si="1"/>
        <v>21055.3</v>
      </c>
      <c r="I112" s="90">
        <v>7191.6</v>
      </c>
      <c r="J112" s="70">
        <v>6669.5</v>
      </c>
      <c r="K112" s="90">
        <v>7194.2</v>
      </c>
      <c r="L112" s="90"/>
      <c r="M112" s="90"/>
    </row>
    <row r="113" spans="1:13" ht="38.25">
      <c r="A113" s="56"/>
      <c r="B113" s="76" t="s">
        <v>197</v>
      </c>
      <c r="C113" s="101" t="s">
        <v>54</v>
      </c>
      <c r="D113" s="28" t="s">
        <v>59</v>
      </c>
      <c r="E113" s="91" t="s">
        <v>61</v>
      </c>
      <c r="F113" s="91" t="s">
        <v>66</v>
      </c>
      <c r="G113" s="91" t="s">
        <v>198</v>
      </c>
      <c r="H113" s="63">
        <f>SUM(I113:M113)</f>
        <v>495.7</v>
      </c>
      <c r="I113" s="70">
        <v>0</v>
      </c>
      <c r="J113" s="70">
        <v>0</v>
      </c>
      <c r="K113" s="70">
        <v>495.7</v>
      </c>
      <c r="L113" s="70"/>
      <c r="M113" s="70"/>
    </row>
    <row r="114" spans="1:13" s="19" customFormat="1" ht="25.5" customHeight="1">
      <c r="A114" s="118" t="s">
        <v>127</v>
      </c>
      <c r="B114" s="104" t="s">
        <v>34</v>
      </c>
      <c r="C114" s="105" t="s">
        <v>54</v>
      </c>
      <c r="D114" s="29" t="s">
        <v>151</v>
      </c>
      <c r="E114" s="92" t="s">
        <v>56</v>
      </c>
      <c r="F114" s="93" t="s">
        <v>56</v>
      </c>
      <c r="G114" s="93" t="s">
        <v>56</v>
      </c>
      <c r="H114" s="63">
        <f t="shared" si="1"/>
        <v>59480.4</v>
      </c>
      <c r="I114" s="63">
        <f>I117+I120+I123</f>
        <v>21313</v>
      </c>
      <c r="J114" s="63">
        <f>J117+J120+J123</f>
        <v>20774</v>
      </c>
      <c r="K114" s="63">
        <f>K117+K120+K123</f>
        <v>17393.4</v>
      </c>
      <c r="L114" s="63">
        <f>L117+L120+L123</f>
        <v>0</v>
      </c>
      <c r="M114" s="63">
        <f>M117+M120+M123</f>
        <v>0</v>
      </c>
    </row>
    <row r="115" spans="1:13" s="19" customFormat="1" ht="25.5">
      <c r="A115" s="118"/>
      <c r="B115" s="104"/>
      <c r="C115" s="105"/>
      <c r="D115" s="28" t="s">
        <v>58</v>
      </c>
      <c r="E115" s="92" t="s">
        <v>56</v>
      </c>
      <c r="F115" s="93" t="s">
        <v>56</v>
      </c>
      <c r="G115" s="93" t="s">
        <v>56</v>
      </c>
      <c r="H115" s="63">
        <f t="shared" si="1"/>
        <v>1846.5</v>
      </c>
      <c r="I115" s="63">
        <f>I121+I122</f>
        <v>608.5</v>
      </c>
      <c r="J115" s="63">
        <f>J121+J122</f>
        <v>659</v>
      </c>
      <c r="K115" s="63">
        <f>K121+K122</f>
        <v>579</v>
      </c>
      <c r="L115" s="63">
        <f>L121+L122</f>
        <v>0</v>
      </c>
      <c r="M115" s="63">
        <f>M121+M122</f>
        <v>0</v>
      </c>
    </row>
    <row r="116" spans="1:13" s="19" customFormat="1" ht="38.25">
      <c r="A116" s="118"/>
      <c r="B116" s="104"/>
      <c r="C116" s="105"/>
      <c r="D116" s="28" t="s">
        <v>59</v>
      </c>
      <c r="E116" s="92" t="s">
        <v>56</v>
      </c>
      <c r="F116" s="93" t="s">
        <v>56</v>
      </c>
      <c r="G116" s="93" t="s">
        <v>56</v>
      </c>
      <c r="H116" s="63">
        <f t="shared" si="1"/>
        <v>57633.9</v>
      </c>
      <c r="I116" s="63">
        <f>I118+I119+I124+I125</f>
        <v>20704.5</v>
      </c>
      <c r="J116" s="63">
        <f>J118+J119+J124+J125</f>
        <v>20115</v>
      </c>
      <c r="K116" s="63">
        <f>K118+K119+K124+K125</f>
        <v>16814.4</v>
      </c>
      <c r="L116" s="63">
        <f>L118+L119+L124+L125</f>
        <v>0</v>
      </c>
      <c r="M116" s="63">
        <f>M118+M119+M124+M125</f>
        <v>0</v>
      </c>
    </row>
    <row r="117" spans="1:13" s="33" customFormat="1" ht="30" customHeight="1">
      <c r="A117" s="58"/>
      <c r="B117" s="72" t="s">
        <v>120</v>
      </c>
      <c r="C117" s="45" t="s">
        <v>54</v>
      </c>
      <c r="D117" s="38"/>
      <c r="E117" s="94" t="s">
        <v>56</v>
      </c>
      <c r="F117" s="94" t="s">
        <v>56</v>
      </c>
      <c r="G117" s="94" t="s">
        <v>56</v>
      </c>
      <c r="H117" s="68">
        <f t="shared" si="1"/>
        <v>8899.9</v>
      </c>
      <c r="I117" s="68">
        <f>SUM(I118:I119)</f>
        <v>2873.4</v>
      </c>
      <c r="J117" s="68">
        <f>SUM(J118:J119)</f>
        <v>2892.1</v>
      </c>
      <c r="K117" s="68">
        <f>SUM(K118:K119)</f>
        <v>3134.4</v>
      </c>
      <c r="L117" s="68">
        <f>SUM(L118:L119)</f>
        <v>0</v>
      </c>
      <c r="M117" s="68">
        <f>SUM(M118:M119)</f>
        <v>0</v>
      </c>
    </row>
    <row r="118" spans="1:13" s="19" customFormat="1" ht="40.5" customHeight="1">
      <c r="A118" s="116"/>
      <c r="B118" s="110" t="s">
        <v>28</v>
      </c>
      <c r="C118" s="46"/>
      <c r="D118" s="28" t="s">
        <v>59</v>
      </c>
      <c r="E118" s="91" t="s">
        <v>61</v>
      </c>
      <c r="F118" s="91" t="s">
        <v>64</v>
      </c>
      <c r="G118" s="91" t="s">
        <v>138</v>
      </c>
      <c r="H118" s="63">
        <f t="shared" si="1"/>
        <v>2873.4</v>
      </c>
      <c r="I118" s="70">
        <v>2873.4</v>
      </c>
      <c r="J118" s="70">
        <v>0</v>
      </c>
      <c r="K118" s="70">
        <v>0</v>
      </c>
      <c r="L118" s="70"/>
      <c r="M118" s="70"/>
    </row>
    <row r="119" spans="1:13" ht="38.25">
      <c r="A119" s="116"/>
      <c r="B119" s="110"/>
      <c r="C119" s="44" t="s">
        <v>54</v>
      </c>
      <c r="D119" s="28" t="s">
        <v>59</v>
      </c>
      <c r="E119" s="91" t="s">
        <v>61</v>
      </c>
      <c r="F119" s="91" t="s">
        <v>64</v>
      </c>
      <c r="G119" s="91" t="s">
        <v>132</v>
      </c>
      <c r="H119" s="63">
        <f t="shared" si="1"/>
        <v>6026.5</v>
      </c>
      <c r="I119" s="90">
        <v>0</v>
      </c>
      <c r="J119" s="70">
        <f>2840.7+51.4</f>
        <v>2892.1</v>
      </c>
      <c r="K119" s="90">
        <v>3134.4</v>
      </c>
      <c r="L119" s="90"/>
      <c r="M119" s="90"/>
    </row>
    <row r="120" spans="1:13" s="33" customFormat="1" ht="39" customHeight="1">
      <c r="A120" s="59"/>
      <c r="B120" s="72" t="s">
        <v>121</v>
      </c>
      <c r="C120" s="45" t="s">
        <v>54</v>
      </c>
      <c r="D120" s="38"/>
      <c r="E120" s="95" t="s">
        <v>56</v>
      </c>
      <c r="F120" s="95" t="s">
        <v>56</v>
      </c>
      <c r="G120" s="95" t="s">
        <v>56</v>
      </c>
      <c r="H120" s="68">
        <f t="shared" si="1"/>
        <v>1846.5</v>
      </c>
      <c r="I120" s="68">
        <f>SUM(I121:I122)</f>
        <v>608.5</v>
      </c>
      <c r="J120" s="68">
        <f>SUM(J121:J122)</f>
        <v>659</v>
      </c>
      <c r="K120" s="68">
        <f>SUM(K121:K122)</f>
        <v>579</v>
      </c>
      <c r="L120" s="68">
        <f>SUM(L121:L122)</f>
        <v>0</v>
      </c>
      <c r="M120" s="68">
        <f>SUM(M121:M122)</f>
        <v>0</v>
      </c>
    </row>
    <row r="121" spans="1:13" s="19" customFormat="1" ht="25.5">
      <c r="A121" s="126"/>
      <c r="B121" s="110" t="s">
        <v>29</v>
      </c>
      <c r="C121" s="46"/>
      <c r="D121" s="28" t="s">
        <v>58</v>
      </c>
      <c r="E121" s="91" t="s">
        <v>61</v>
      </c>
      <c r="F121" s="91" t="s">
        <v>64</v>
      </c>
      <c r="G121" s="91" t="s">
        <v>139</v>
      </c>
      <c r="H121" s="63">
        <f t="shared" si="1"/>
        <v>608.5</v>
      </c>
      <c r="I121" s="70">
        <v>608.5</v>
      </c>
      <c r="J121" s="70">
        <v>0</v>
      </c>
      <c r="K121" s="70">
        <v>0</v>
      </c>
      <c r="L121" s="70"/>
      <c r="M121" s="70"/>
    </row>
    <row r="122" spans="1:13" ht="25.5">
      <c r="A122" s="126"/>
      <c r="B122" s="110"/>
      <c r="C122" s="44" t="s">
        <v>54</v>
      </c>
      <c r="D122" s="28" t="s">
        <v>58</v>
      </c>
      <c r="E122" s="91" t="s">
        <v>61</v>
      </c>
      <c r="F122" s="91" t="s">
        <v>64</v>
      </c>
      <c r="G122" s="91" t="s">
        <v>133</v>
      </c>
      <c r="H122" s="63">
        <f t="shared" si="1"/>
        <v>1238</v>
      </c>
      <c r="I122" s="90">
        <v>0</v>
      </c>
      <c r="J122" s="70">
        <f>579+80</f>
        <v>659</v>
      </c>
      <c r="K122" s="90">
        <f>(444700+134300)/1000</f>
        <v>579</v>
      </c>
      <c r="L122" s="90"/>
      <c r="M122" s="90"/>
    </row>
    <row r="123" spans="1:13" s="33" customFormat="1" ht="25.5">
      <c r="A123" s="59"/>
      <c r="B123" s="72" t="s">
        <v>137</v>
      </c>
      <c r="C123" s="45" t="s">
        <v>54</v>
      </c>
      <c r="D123" s="38"/>
      <c r="E123" s="95" t="s">
        <v>56</v>
      </c>
      <c r="F123" s="95" t="s">
        <v>56</v>
      </c>
      <c r="G123" s="95" t="s">
        <v>56</v>
      </c>
      <c r="H123" s="68">
        <f t="shared" si="1"/>
        <v>48734</v>
      </c>
      <c r="I123" s="68">
        <f>SUM(I124:I125)</f>
        <v>17831.1</v>
      </c>
      <c r="J123" s="68">
        <f>SUM(J124:J125)</f>
        <v>17222.9</v>
      </c>
      <c r="K123" s="68">
        <f>SUM(K124:K125)</f>
        <v>13680</v>
      </c>
      <c r="L123" s="68">
        <f>SUM(L124:L125)</f>
        <v>0</v>
      </c>
      <c r="M123" s="68">
        <f>SUM(M124:M125)</f>
        <v>0</v>
      </c>
    </row>
    <row r="124" spans="1:13" ht="72">
      <c r="A124" s="60"/>
      <c r="B124" s="83" t="s">
        <v>31</v>
      </c>
      <c r="C124" s="44" t="s">
        <v>54</v>
      </c>
      <c r="D124" s="28" t="s">
        <v>59</v>
      </c>
      <c r="E124" s="91" t="s">
        <v>61</v>
      </c>
      <c r="F124" s="91" t="s">
        <v>64</v>
      </c>
      <c r="G124" s="91" t="s">
        <v>134</v>
      </c>
      <c r="H124" s="63">
        <f t="shared" si="1"/>
        <v>32544.2</v>
      </c>
      <c r="I124" s="90">
        <v>12448.6</v>
      </c>
      <c r="J124" s="70">
        <v>11750.4</v>
      </c>
      <c r="K124" s="90">
        <v>8345.2</v>
      </c>
      <c r="L124" s="90"/>
      <c r="M124" s="90"/>
    </row>
    <row r="125" spans="1:13" ht="84">
      <c r="A125" s="60"/>
      <c r="B125" s="83" t="s">
        <v>30</v>
      </c>
      <c r="C125" s="44" t="s">
        <v>54</v>
      </c>
      <c r="D125" s="28" t="s">
        <v>59</v>
      </c>
      <c r="E125" s="91" t="s">
        <v>61</v>
      </c>
      <c r="F125" s="91" t="s">
        <v>64</v>
      </c>
      <c r="G125" s="91" t="s">
        <v>135</v>
      </c>
      <c r="H125" s="63">
        <f t="shared" si="1"/>
        <v>16189.8</v>
      </c>
      <c r="I125" s="90">
        <v>5382.5</v>
      </c>
      <c r="J125" s="70">
        <v>5472.5</v>
      </c>
      <c r="K125" s="90">
        <v>5334.8</v>
      </c>
      <c r="L125" s="90"/>
      <c r="M125" s="90"/>
    </row>
    <row r="126" spans="5:8" ht="15">
      <c r="E126" s="22"/>
      <c r="F126" s="22"/>
      <c r="G126" s="22"/>
      <c r="H126" s="22"/>
    </row>
    <row r="127" spans="5:8" ht="15">
      <c r="E127" s="22"/>
      <c r="F127" s="22"/>
      <c r="G127" s="22"/>
      <c r="H127" s="22"/>
    </row>
    <row r="128" spans="5:8" ht="15">
      <c r="E128" s="22"/>
      <c r="F128" s="22"/>
      <c r="G128" s="22"/>
      <c r="H128" s="22"/>
    </row>
    <row r="129" spans="5:8" ht="15">
      <c r="E129" s="22"/>
      <c r="F129" s="22"/>
      <c r="G129" s="22"/>
      <c r="H129" s="22"/>
    </row>
    <row r="130" spans="5:9" ht="15">
      <c r="E130" s="22"/>
      <c r="F130" s="22"/>
      <c r="G130" s="22"/>
      <c r="H130" s="22"/>
      <c r="I130" s="24"/>
    </row>
    <row r="131" spans="6:9" ht="15">
      <c r="F131" s="22"/>
      <c r="G131" s="22"/>
      <c r="H131" s="22"/>
      <c r="I131" s="24"/>
    </row>
    <row r="132" spans="6:8" ht="15">
      <c r="F132" s="22"/>
      <c r="G132" s="22"/>
      <c r="H132" s="22"/>
    </row>
    <row r="133" spans="6:8" ht="15">
      <c r="F133" s="22"/>
      <c r="G133" s="22"/>
      <c r="H133" s="22"/>
    </row>
  </sheetData>
  <sheetProtection/>
  <mergeCells count="66">
    <mergeCell ref="B121:B122"/>
    <mergeCell ref="A77:A78"/>
    <mergeCell ref="A79:A80"/>
    <mergeCell ref="B43:B46"/>
    <mergeCell ref="A43:A46"/>
    <mergeCell ref="B66:B67"/>
    <mergeCell ref="A66:A67"/>
    <mergeCell ref="A121:A122"/>
    <mergeCell ref="B55:B56"/>
    <mergeCell ref="A4:M4"/>
    <mergeCell ref="B20:B21"/>
    <mergeCell ref="A20:A21"/>
    <mergeCell ref="B39:B40"/>
    <mergeCell ref="A8:A11"/>
    <mergeCell ref="B28:B29"/>
    <mergeCell ref="A28:A29"/>
    <mergeCell ref="C28:C29"/>
    <mergeCell ref="B91:B94"/>
    <mergeCell ref="B104:B105"/>
    <mergeCell ref="A104:A105"/>
    <mergeCell ref="A55:A56"/>
    <mergeCell ref="A39:A40"/>
    <mergeCell ref="C41:C42"/>
    <mergeCell ref="A41:A42"/>
    <mergeCell ref="B41:B42"/>
    <mergeCell ref="C43:C46"/>
    <mergeCell ref="A68:A70"/>
    <mergeCell ref="B68:B70"/>
    <mergeCell ref="C66:C67"/>
    <mergeCell ref="A106:A108"/>
    <mergeCell ref="B106:B108"/>
    <mergeCell ref="C106:C108"/>
    <mergeCell ref="A81:A82"/>
    <mergeCell ref="B81:B82"/>
    <mergeCell ref="C81:C82"/>
    <mergeCell ref="A91:A94"/>
    <mergeCell ref="B79:B80"/>
    <mergeCell ref="D1:G1"/>
    <mergeCell ref="B118:B119"/>
    <mergeCell ref="A118:A119"/>
    <mergeCell ref="C77:C78"/>
    <mergeCell ref="C79:C80"/>
    <mergeCell ref="C91:C94"/>
    <mergeCell ref="B114:B116"/>
    <mergeCell ref="A114:A116"/>
    <mergeCell ref="C114:C116"/>
    <mergeCell ref="B77:B78"/>
    <mergeCell ref="A5:A6"/>
    <mergeCell ref="B5:B6"/>
    <mergeCell ref="D5:D6"/>
    <mergeCell ref="B8:B11"/>
    <mergeCell ref="C8:C11"/>
    <mergeCell ref="B57:B58"/>
    <mergeCell ref="C57:C58"/>
    <mergeCell ref="C68:C70"/>
    <mergeCell ref="A57:A58"/>
    <mergeCell ref="L1:M1"/>
    <mergeCell ref="A30:A33"/>
    <mergeCell ref="B30:B33"/>
    <mergeCell ref="C30:C33"/>
    <mergeCell ref="A12:A14"/>
    <mergeCell ref="B12:B14"/>
    <mergeCell ref="C12:C14"/>
    <mergeCell ref="L2:M2"/>
    <mergeCell ref="E5:G5"/>
    <mergeCell ref="I5:M5"/>
  </mergeCells>
  <printOptions/>
  <pageMargins left="0.1968503937007874" right="0.1968503937007874" top="0.7086614173228347" bottom="0.11811023622047245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30"/>
  <sheetViews>
    <sheetView zoomScalePageLayoutView="0" workbookViewId="0" topLeftCell="A1">
      <selection activeCell="Q6" sqref="Q6"/>
    </sheetView>
  </sheetViews>
  <sheetFormatPr defaultColWidth="8.7109375" defaultRowHeight="12.75"/>
  <cols>
    <col min="1" max="1" width="5.7109375" style="10" customWidth="1"/>
    <col min="2" max="2" width="43.421875" style="10" customWidth="1"/>
    <col min="3" max="3" width="16.00390625" style="10" customWidth="1"/>
    <col min="4" max="4" width="12.28125" style="10" customWidth="1"/>
    <col min="5" max="5" width="7.7109375" style="10" customWidth="1"/>
    <col min="6" max="6" width="7.00390625" style="10" customWidth="1"/>
    <col min="7" max="7" width="11.28125" style="10" customWidth="1"/>
    <col min="8" max="8" width="13.28125" style="10" hidden="1" customWidth="1"/>
    <col min="9" max="9" width="14.57421875" style="7" hidden="1" customWidth="1"/>
    <col min="10" max="10" width="18.421875" style="23" customWidth="1"/>
    <col min="11" max="13" width="14.57421875" style="23" hidden="1" customWidth="1"/>
    <col min="14" max="60" width="9.140625" style="9" customWidth="1"/>
    <col min="61" max="16384" width="8.7109375" style="10" customWidth="1"/>
  </cols>
  <sheetData>
    <row r="1" spans="1:13" ht="18.75">
      <c r="A1" s="4"/>
      <c r="B1" s="5"/>
      <c r="C1" s="5"/>
      <c r="D1" s="115"/>
      <c r="E1" s="115"/>
      <c r="F1" s="115"/>
      <c r="G1" s="115"/>
      <c r="H1" s="6"/>
      <c r="J1" s="8"/>
      <c r="K1" s="8"/>
      <c r="L1" s="102" t="s">
        <v>38</v>
      </c>
      <c r="M1" s="102"/>
    </row>
    <row r="2" spans="1:13" ht="18.75">
      <c r="A2" s="4"/>
      <c r="B2" s="5"/>
      <c r="C2" s="5"/>
      <c r="D2" s="25"/>
      <c r="E2" s="6"/>
      <c r="F2" s="6"/>
      <c r="G2" s="6"/>
      <c r="H2" s="6"/>
      <c r="J2" s="8"/>
      <c r="K2" s="8"/>
      <c r="L2" s="102" t="s">
        <v>39</v>
      </c>
      <c r="M2" s="102"/>
    </row>
    <row r="3" spans="1:13" ht="47.25" customHeight="1">
      <c r="A3" s="127" t="s">
        <v>186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1"/>
      <c r="M3" s="11"/>
    </row>
    <row r="4" spans="1:15" ht="21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"/>
      <c r="O4" s="12"/>
    </row>
    <row r="5" spans="1:13" ht="60.75" customHeight="1">
      <c r="A5" s="111" t="s">
        <v>40</v>
      </c>
      <c r="B5" s="108" t="s">
        <v>41</v>
      </c>
      <c r="C5" s="30" t="s">
        <v>109</v>
      </c>
      <c r="D5" s="112" t="s">
        <v>42</v>
      </c>
      <c r="E5" s="108" t="s">
        <v>43</v>
      </c>
      <c r="F5" s="108"/>
      <c r="G5" s="108"/>
      <c r="H5" s="3" t="s">
        <v>44</v>
      </c>
      <c r="I5" s="96" t="s">
        <v>45</v>
      </c>
      <c r="J5" s="111" t="s">
        <v>183</v>
      </c>
      <c r="K5" s="97"/>
      <c r="L5" s="97"/>
      <c r="M5" s="98"/>
    </row>
    <row r="6" spans="1:13" ht="39" customHeight="1">
      <c r="A6" s="111"/>
      <c r="B6" s="108"/>
      <c r="C6" s="30" t="s">
        <v>108</v>
      </c>
      <c r="D6" s="112"/>
      <c r="E6" s="13" t="s">
        <v>46</v>
      </c>
      <c r="F6" s="13" t="s">
        <v>47</v>
      </c>
      <c r="G6" s="13" t="s">
        <v>71</v>
      </c>
      <c r="H6" s="1" t="s">
        <v>48</v>
      </c>
      <c r="I6" s="14" t="s">
        <v>49</v>
      </c>
      <c r="J6" s="111"/>
      <c r="K6" s="13" t="s">
        <v>51</v>
      </c>
      <c r="L6" s="13" t="s">
        <v>52</v>
      </c>
      <c r="M6" s="13" t="s">
        <v>53</v>
      </c>
    </row>
    <row r="7" spans="1:60" s="16" customFormat="1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29">
        <v>9</v>
      </c>
      <c r="J7" s="30">
        <v>10</v>
      </c>
      <c r="K7" s="30">
        <v>11</v>
      </c>
      <c r="L7" s="30">
        <v>12</v>
      </c>
      <c r="M7" s="30">
        <v>13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s="17" customFormat="1" ht="26.25" customHeight="1">
      <c r="A8" s="124" t="s">
        <v>67</v>
      </c>
      <c r="B8" s="113" t="s">
        <v>73</v>
      </c>
      <c r="C8" s="114" t="s">
        <v>54</v>
      </c>
      <c r="D8" s="61" t="s">
        <v>55</v>
      </c>
      <c r="E8" s="62" t="s">
        <v>56</v>
      </c>
      <c r="F8" s="62" t="s">
        <v>56</v>
      </c>
      <c r="G8" s="62" t="s">
        <v>56</v>
      </c>
      <c r="H8" s="63">
        <f>SUM(I8:M8)</f>
        <v>2459296.7</v>
      </c>
      <c r="I8" s="63">
        <f>I12+I30+I68+I81+I87+I89+I104+I111</f>
        <v>507689.8999999999</v>
      </c>
      <c r="J8" s="63">
        <f>J12+J30+J68+J81+J87+J89+J104+J111</f>
        <v>507030.9</v>
      </c>
      <c r="K8" s="63">
        <f>K12+K30+K68+K81+K87+K89+K104+K111</f>
        <v>524556.1000000001</v>
      </c>
      <c r="L8" s="63">
        <f>L12+L30+L68+L81+L87+L89+L104+L111</f>
        <v>460758.0000000002</v>
      </c>
      <c r="M8" s="63">
        <f>M12+M30+M68+M81+M87+M89+M104+M111</f>
        <v>459261.8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17" customFormat="1" ht="29.25" customHeight="1">
      <c r="A9" s="124"/>
      <c r="B9" s="113"/>
      <c r="C9" s="114"/>
      <c r="D9" s="29" t="s">
        <v>57</v>
      </c>
      <c r="E9" s="62" t="s">
        <v>56</v>
      </c>
      <c r="F9" s="62" t="s">
        <v>56</v>
      </c>
      <c r="G9" s="62" t="s">
        <v>56</v>
      </c>
      <c r="H9" s="63">
        <f aca="true" t="shared" si="0" ref="H9:H72">SUM(I9:M9)</f>
        <v>4624</v>
      </c>
      <c r="I9" s="63">
        <f>I31+I90</f>
        <v>1771.4</v>
      </c>
      <c r="J9" s="63">
        <f>J31+J90</f>
        <v>630.7</v>
      </c>
      <c r="K9" s="63">
        <f>K31+K90</f>
        <v>983.6</v>
      </c>
      <c r="L9" s="63">
        <f>L31+L90</f>
        <v>607</v>
      </c>
      <c r="M9" s="63">
        <f>M31+M90</f>
        <v>631.3</v>
      </c>
      <c r="N9" s="2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17" customFormat="1" ht="29.25" customHeight="1">
      <c r="A10" s="124"/>
      <c r="B10" s="113"/>
      <c r="C10" s="114"/>
      <c r="D10" s="29" t="s">
        <v>58</v>
      </c>
      <c r="E10" s="62" t="s">
        <v>56</v>
      </c>
      <c r="F10" s="62" t="s">
        <v>56</v>
      </c>
      <c r="G10" s="62" t="s">
        <v>56</v>
      </c>
      <c r="H10" s="63">
        <f t="shared" si="0"/>
        <v>1444921.2</v>
      </c>
      <c r="I10" s="63">
        <f>I13+I32+I69+I91+I105+I112</f>
        <v>296755.89999999997</v>
      </c>
      <c r="J10" s="63">
        <f>J13+J32+J69+J91+J105+J112</f>
        <v>284440.8</v>
      </c>
      <c r="K10" s="63">
        <f>K13+K32+K69+K91+K105+K112</f>
        <v>291350.5</v>
      </c>
      <c r="L10" s="63">
        <f>L13+L32+L69+L91+L105+L112</f>
        <v>286187</v>
      </c>
      <c r="M10" s="63">
        <f>M13+M32+M69+M91+M105+M112</f>
        <v>286187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17" customFormat="1" ht="39.75" customHeight="1">
      <c r="A11" s="124"/>
      <c r="B11" s="113"/>
      <c r="C11" s="114"/>
      <c r="D11" s="29" t="s">
        <v>59</v>
      </c>
      <c r="E11" s="62" t="s">
        <v>56</v>
      </c>
      <c r="F11" s="62" t="s">
        <v>56</v>
      </c>
      <c r="G11" s="62" t="s">
        <v>56</v>
      </c>
      <c r="H11" s="63">
        <f t="shared" si="0"/>
        <v>1009751.5</v>
      </c>
      <c r="I11" s="63">
        <f>I14+I33+I70+I82+I88+I92+I106+I113</f>
        <v>209162.6</v>
      </c>
      <c r="J11" s="63">
        <f>J14+J33+J70+J82+J88+J92+J106+J113</f>
        <v>221959.4</v>
      </c>
      <c r="K11" s="63">
        <f>K14+K33+K70+K82+K88+K92+K106+K113</f>
        <v>232222</v>
      </c>
      <c r="L11" s="63">
        <f>L14+L33+L70+L82+L88+L92+L106+L113</f>
        <v>173964</v>
      </c>
      <c r="M11" s="63">
        <f>M14+M33+M70+M82+M88+M92+M106+M113</f>
        <v>172443.50000000003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13" s="39" customFormat="1" ht="25.5" customHeight="1">
      <c r="A12" s="106" t="s">
        <v>68</v>
      </c>
      <c r="B12" s="104" t="s">
        <v>74</v>
      </c>
      <c r="C12" s="107" t="s">
        <v>54</v>
      </c>
      <c r="D12" s="64" t="s">
        <v>151</v>
      </c>
      <c r="E12" s="65" t="s">
        <v>56</v>
      </c>
      <c r="F12" s="65" t="s">
        <v>56</v>
      </c>
      <c r="G12" s="65" t="s">
        <v>56</v>
      </c>
      <c r="H12" s="66">
        <f t="shared" si="0"/>
        <v>576404.8</v>
      </c>
      <c r="I12" s="66">
        <f>I15+I23+I25+I27</f>
        <v>119959.50000000001</v>
      </c>
      <c r="J12" s="66">
        <f>J15+J23+J25+J27</f>
        <v>123200.70000000001</v>
      </c>
      <c r="K12" s="66">
        <f>K15+K23+K25+K27</f>
        <v>121564.10000000002</v>
      </c>
      <c r="L12" s="66">
        <f>L15+L23+L25+L27</f>
        <v>106231.90000000002</v>
      </c>
      <c r="M12" s="66">
        <f>M15+M23+M25+M27</f>
        <v>105448.60000000002</v>
      </c>
    </row>
    <row r="13" spans="1:13" s="9" customFormat="1" ht="28.5" customHeight="1">
      <c r="A13" s="106"/>
      <c r="B13" s="104"/>
      <c r="C13" s="107"/>
      <c r="D13" s="29" t="s">
        <v>58</v>
      </c>
      <c r="E13" s="62" t="s">
        <v>56</v>
      </c>
      <c r="F13" s="62" t="s">
        <v>56</v>
      </c>
      <c r="G13" s="62" t="s">
        <v>56</v>
      </c>
      <c r="H13" s="63">
        <f t="shared" si="0"/>
        <v>298164.5</v>
      </c>
      <c r="I13" s="63">
        <f>I16+I20+I21+I24+I26+I28+I29</f>
        <v>59265.799999999996</v>
      </c>
      <c r="J13" s="63">
        <f>J16+J20+J21+J24+J26+J28</f>
        <v>59104.7</v>
      </c>
      <c r="K13" s="63">
        <f>K16+K20+K21+K24+K26+K28+K29</f>
        <v>59831</v>
      </c>
      <c r="L13" s="63">
        <f>L16+L20+L21+L24+L26+L28+L29</f>
        <v>59981.5</v>
      </c>
      <c r="M13" s="63">
        <f>M16+M20+M21+M24+M26+M28+M29</f>
        <v>59981.5</v>
      </c>
    </row>
    <row r="14" spans="1:13" s="9" customFormat="1" ht="37.5" customHeight="1">
      <c r="A14" s="106"/>
      <c r="B14" s="104"/>
      <c r="C14" s="107"/>
      <c r="D14" s="29" t="s">
        <v>59</v>
      </c>
      <c r="E14" s="62" t="s">
        <v>56</v>
      </c>
      <c r="F14" s="62" t="s">
        <v>56</v>
      </c>
      <c r="G14" s="62" t="s">
        <v>56</v>
      </c>
      <c r="H14" s="63">
        <f t="shared" si="0"/>
        <v>278240.3</v>
      </c>
      <c r="I14" s="63">
        <f>I17+I18+I19+I22</f>
        <v>60693.700000000004</v>
      </c>
      <c r="J14" s="63">
        <f>J17+J18+J19+J22+J29</f>
        <v>64096.00000000001</v>
      </c>
      <c r="K14" s="63">
        <f>K17+K18+K19+K22</f>
        <v>61733.1</v>
      </c>
      <c r="L14" s="63">
        <f>L17+L18+L19+L22</f>
        <v>46250.399999999994</v>
      </c>
      <c r="M14" s="63">
        <f>M17+M18+M19+M22</f>
        <v>45467.1</v>
      </c>
    </row>
    <row r="15" spans="1:13" s="32" customFormat="1" ht="32.25" customHeight="1">
      <c r="A15" s="47"/>
      <c r="B15" s="38" t="s">
        <v>110</v>
      </c>
      <c r="C15" s="43" t="s">
        <v>54</v>
      </c>
      <c r="D15" s="31"/>
      <c r="E15" s="67" t="s">
        <v>56</v>
      </c>
      <c r="F15" s="67" t="s">
        <v>56</v>
      </c>
      <c r="G15" s="67" t="s">
        <v>56</v>
      </c>
      <c r="H15" s="68">
        <f t="shared" si="0"/>
        <v>543973.7000000001</v>
      </c>
      <c r="I15" s="68">
        <f>SUM(I16:I22)</f>
        <v>111092.6</v>
      </c>
      <c r="J15" s="68">
        <f>SUM(J16:J22)</f>
        <v>116382.6</v>
      </c>
      <c r="K15" s="68">
        <f>SUM(K16:K22)</f>
        <v>116082.40000000001</v>
      </c>
      <c r="L15" s="68">
        <f>SUM(L16:L22)</f>
        <v>100599.70000000001</v>
      </c>
      <c r="M15" s="68">
        <f>SUM(M16:M22)</f>
        <v>99816.40000000001</v>
      </c>
    </row>
    <row r="16" spans="1:13" s="9" customFormat="1" ht="25.5">
      <c r="A16" s="48"/>
      <c r="B16" s="27" t="s">
        <v>152</v>
      </c>
      <c r="C16" s="44" t="s">
        <v>54</v>
      </c>
      <c r="D16" s="28" t="s">
        <v>58</v>
      </c>
      <c r="E16" s="69" t="s">
        <v>61</v>
      </c>
      <c r="F16" s="69" t="s">
        <v>60</v>
      </c>
      <c r="G16" s="69" t="s">
        <v>142</v>
      </c>
      <c r="H16" s="63">
        <f t="shared" si="0"/>
        <v>56.5</v>
      </c>
      <c r="I16" s="70">
        <v>56.5</v>
      </c>
      <c r="J16" s="70">
        <v>0</v>
      </c>
      <c r="K16" s="70">
        <v>0</v>
      </c>
      <c r="L16" s="70">
        <v>0</v>
      </c>
      <c r="M16" s="70">
        <v>0</v>
      </c>
    </row>
    <row r="17" spans="1:13" ht="38.25">
      <c r="A17" s="48"/>
      <c r="B17" s="27" t="s">
        <v>153</v>
      </c>
      <c r="C17" s="44" t="s">
        <v>54</v>
      </c>
      <c r="D17" s="28" t="s">
        <v>59</v>
      </c>
      <c r="E17" s="69" t="s">
        <v>61</v>
      </c>
      <c r="F17" s="69" t="s">
        <v>60</v>
      </c>
      <c r="G17" s="69" t="s">
        <v>141</v>
      </c>
      <c r="H17" s="63">
        <f t="shared" si="0"/>
        <v>44.8</v>
      </c>
      <c r="I17" s="70">
        <v>44.8</v>
      </c>
      <c r="J17" s="70">
        <v>0</v>
      </c>
      <c r="K17" s="70">
        <v>0</v>
      </c>
      <c r="L17" s="70">
        <v>0</v>
      </c>
      <c r="M17" s="70">
        <v>0</v>
      </c>
    </row>
    <row r="18" spans="1:13" ht="76.5" customHeight="1">
      <c r="A18" s="49"/>
      <c r="B18" s="27" t="s">
        <v>154</v>
      </c>
      <c r="C18" s="44" t="s">
        <v>54</v>
      </c>
      <c r="D18" s="28" t="s">
        <v>59</v>
      </c>
      <c r="E18" s="69">
        <v>271</v>
      </c>
      <c r="F18" s="69" t="s">
        <v>60</v>
      </c>
      <c r="G18" s="69" t="s">
        <v>72</v>
      </c>
      <c r="H18" s="63">
        <f t="shared" si="0"/>
        <v>273225.7</v>
      </c>
      <c r="I18" s="70">
        <v>60084.9</v>
      </c>
      <c r="J18" s="70">
        <v>61626.4</v>
      </c>
      <c r="K18" s="70">
        <v>60986.4</v>
      </c>
      <c r="L18" s="70">
        <v>45662.7</v>
      </c>
      <c r="M18" s="70">
        <v>44865.3</v>
      </c>
    </row>
    <row r="19" spans="1:13" ht="38.25">
      <c r="A19" s="48"/>
      <c r="B19" s="27" t="s">
        <v>155</v>
      </c>
      <c r="C19" s="44" t="s">
        <v>54</v>
      </c>
      <c r="D19" s="28" t="s">
        <v>59</v>
      </c>
      <c r="E19" s="69">
        <v>271</v>
      </c>
      <c r="F19" s="69" t="s">
        <v>60</v>
      </c>
      <c r="G19" s="69" t="s">
        <v>75</v>
      </c>
      <c r="H19" s="63">
        <f t="shared" si="0"/>
        <v>1640.1</v>
      </c>
      <c r="I19" s="70">
        <v>564</v>
      </c>
      <c r="J19" s="70">
        <v>296.8</v>
      </c>
      <c r="K19" s="70">
        <v>300</v>
      </c>
      <c r="L19" s="70">
        <v>236.1</v>
      </c>
      <c r="M19" s="70">
        <v>243.2</v>
      </c>
    </row>
    <row r="20" spans="1:13" ht="25.5">
      <c r="A20" s="119"/>
      <c r="B20" s="123" t="s">
        <v>156</v>
      </c>
      <c r="C20" s="44" t="s">
        <v>54</v>
      </c>
      <c r="D20" s="28" t="s">
        <v>58</v>
      </c>
      <c r="E20" s="69">
        <v>271</v>
      </c>
      <c r="F20" s="69" t="s">
        <v>60</v>
      </c>
      <c r="G20" s="69" t="s">
        <v>76</v>
      </c>
      <c r="H20" s="63">
        <f t="shared" si="0"/>
        <v>50342.4</v>
      </c>
      <c r="I20" s="70">
        <v>50342.4</v>
      </c>
      <c r="J20" s="70">
        <v>0</v>
      </c>
      <c r="K20" s="70">
        <v>0</v>
      </c>
      <c r="L20" s="70">
        <v>0</v>
      </c>
      <c r="M20" s="70">
        <v>0</v>
      </c>
    </row>
    <row r="21" spans="1:13" ht="25.5">
      <c r="A21" s="119"/>
      <c r="B21" s="123"/>
      <c r="C21" s="44" t="s">
        <v>54</v>
      </c>
      <c r="D21" s="28" t="s">
        <v>58</v>
      </c>
      <c r="E21" s="69">
        <v>271</v>
      </c>
      <c r="F21" s="69" t="s">
        <v>60</v>
      </c>
      <c r="G21" s="69" t="s">
        <v>145</v>
      </c>
      <c r="H21" s="63">
        <f t="shared" si="0"/>
        <v>216682.8</v>
      </c>
      <c r="I21" s="70">
        <v>0</v>
      </c>
      <c r="J21" s="70">
        <v>53634.9</v>
      </c>
      <c r="K21" s="70">
        <v>54349.3</v>
      </c>
      <c r="L21" s="70">
        <v>54349.3</v>
      </c>
      <c r="M21" s="70">
        <v>54349.3</v>
      </c>
    </row>
    <row r="22" spans="1:13" ht="38.25">
      <c r="A22" s="48"/>
      <c r="B22" s="27" t="s">
        <v>157</v>
      </c>
      <c r="C22" s="44" t="s">
        <v>54</v>
      </c>
      <c r="D22" s="28" t="s">
        <v>59</v>
      </c>
      <c r="E22" s="69" t="s">
        <v>61</v>
      </c>
      <c r="F22" s="69" t="s">
        <v>60</v>
      </c>
      <c r="G22" s="69" t="s">
        <v>140</v>
      </c>
      <c r="H22" s="63">
        <f t="shared" si="0"/>
        <v>1981.4</v>
      </c>
      <c r="I22" s="70">
        <v>0</v>
      </c>
      <c r="J22" s="70">
        <v>824.5</v>
      </c>
      <c r="K22" s="70">
        <v>446.7</v>
      </c>
      <c r="L22" s="70">
        <v>351.6</v>
      </c>
      <c r="M22" s="70">
        <v>358.6</v>
      </c>
    </row>
    <row r="23" spans="1:13" s="33" customFormat="1" ht="78" customHeight="1">
      <c r="A23" s="50"/>
      <c r="B23" s="38" t="s">
        <v>11</v>
      </c>
      <c r="C23" s="45" t="s">
        <v>54</v>
      </c>
      <c r="D23" s="31"/>
      <c r="E23" s="67" t="s">
        <v>56</v>
      </c>
      <c r="F23" s="67" t="s">
        <v>56</v>
      </c>
      <c r="G23" s="67" t="s">
        <v>56</v>
      </c>
      <c r="H23" s="68">
        <f t="shared" si="0"/>
        <v>25703</v>
      </c>
      <c r="I23" s="68">
        <f>I24</f>
        <v>5599.1</v>
      </c>
      <c r="J23" s="68">
        <f>J24</f>
        <v>4951.1</v>
      </c>
      <c r="K23" s="68">
        <f>K24</f>
        <v>4950.6</v>
      </c>
      <c r="L23" s="68">
        <f>L24</f>
        <v>5101.1</v>
      </c>
      <c r="M23" s="68">
        <f>M24</f>
        <v>5101.1</v>
      </c>
    </row>
    <row r="24" spans="1:13" ht="62.25" customHeight="1">
      <c r="A24" s="48"/>
      <c r="B24" s="71" t="s">
        <v>182</v>
      </c>
      <c r="C24" s="44" t="s">
        <v>54</v>
      </c>
      <c r="D24" s="28" t="s">
        <v>58</v>
      </c>
      <c r="E24" s="69" t="s">
        <v>61</v>
      </c>
      <c r="F24" s="69" t="s">
        <v>62</v>
      </c>
      <c r="G24" s="69" t="s">
        <v>77</v>
      </c>
      <c r="H24" s="63">
        <f t="shared" si="0"/>
        <v>25703</v>
      </c>
      <c r="I24" s="70">
        <v>5599.1</v>
      </c>
      <c r="J24" s="70">
        <v>4951.1</v>
      </c>
      <c r="K24" s="70">
        <v>4950.6</v>
      </c>
      <c r="L24" s="70">
        <v>5101.1</v>
      </c>
      <c r="M24" s="70">
        <v>5101.1</v>
      </c>
    </row>
    <row r="25" spans="1:13" s="33" customFormat="1" ht="77.25" customHeight="1">
      <c r="A25" s="50"/>
      <c r="B25" s="72" t="s">
        <v>12</v>
      </c>
      <c r="C25" s="43" t="s">
        <v>54</v>
      </c>
      <c r="D25" s="31"/>
      <c r="E25" s="67" t="s">
        <v>56</v>
      </c>
      <c r="F25" s="67" t="s">
        <v>56</v>
      </c>
      <c r="G25" s="67" t="s">
        <v>56</v>
      </c>
      <c r="H25" s="68">
        <f t="shared" si="0"/>
        <v>2403.2</v>
      </c>
      <c r="I25" s="68">
        <f>I26</f>
        <v>291.2</v>
      </c>
      <c r="J25" s="68">
        <f>J26</f>
        <v>518.7</v>
      </c>
      <c r="K25" s="68">
        <f>K26</f>
        <v>531.1</v>
      </c>
      <c r="L25" s="68">
        <f>L26</f>
        <v>531.1</v>
      </c>
      <c r="M25" s="68">
        <f>M26</f>
        <v>531.1</v>
      </c>
    </row>
    <row r="26" spans="1:13" ht="60">
      <c r="A26" s="48"/>
      <c r="B26" s="71" t="s">
        <v>181</v>
      </c>
      <c r="C26" s="44" t="s">
        <v>54</v>
      </c>
      <c r="D26" s="28" t="s">
        <v>58</v>
      </c>
      <c r="E26" s="69" t="s">
        <v>61</v>
      </c>
      <c r="F26" s="69" t="s">
        <v>60</v>
      </c>
      <c r="G26" s="69" t="s">
        <v>78</v>
      </c>
      <c r="H26" s="63">
        <f t="shared" si="0"/>
        <v>2403.2</v>
      </c>
      <c r="I26" s="70">
        <v>291.2</v>
      </c>
      <c r="J26" s="70">
        <f>352.8+165.9</f>
        <v>518.7</v>
      </c>
      <c r="K26" s="70">
        <v>531.1</v>
      </c>
      <c r="L26" s="70">
        <v>531.1</v>
      </c>
      <c r="M26" s="70">
        <v>531.1</v>
      </c>
    </row>
    <row r="27" spans="1:13" s="33" customFormat="1" ht="25.5">
      <c r="A27" s="50"/>
      <c r="B27" s="38" t="s">
        <v>13</v>
      </c>
      <c r="C27" s="43" t="s">
        <v>54</v>
      </c>
      <c r="D27" s="31"/>
      <c r="E27" s="67" t="s">
        <v>56</v>
      </c>
      <c r="F27" s="67" t="s">
        <v>56</v>
      </c>
      <c r="G27" s="67" t="s">
        <v>56</v>
      </c>
      <c r="H27" s="68">
        <f t="shared" si="0"/>
        <v>4324.9</v>
      </c>
      <c r="I27" s="68">
        <f>SUM(I28:I29)</f>
        <v>2976.6</v>
      </c>
      <c r="J27" s="68">
        <f>SUM(J28:J29)</f>
        <v>1348.3</v>
      </c>
      <c r="K27" s="68">
        <f>SUM(K28:K29)</f>
        <v>0</v>
      </c>
      <c r="L27" s="68">
        <f>SUM(L28:L29)</f>
        <v>0</v>
      </c>
      <c r="M27" s="68">
        <f>SUM(M28:M29)</f>
        <v>0</v>
      </c>
    </row>
    <row r="28" spans="1:13" ht="34.5" customHeight="1">
      <c r="A28" s="120"/>
      <c r="B28" s="110" t="s">
        <v>180</v>
      </c>
      <c r="C28" s="117" t="s">
        <v>54</v>
      </c>
      <c r="D28" s="28" t="s">
        <v>58</v>
      </c>
      <c r="E28" s="69" t="s">
        <v>61</v>
      </c>
      <c r="F28" s="69" t="s">
        <v>60</v>
      </c>
      <c r="G28" s="69" t="s">
        <v>79</v>
      </c>
      <c r="H28" s="63">
        <f t="shared" si="0"/>
        <v>2976.6</v>
      </c>
      <c r="I28" s="70">
        <v>2976.6</v>
      </c>
      <c r="J28" s="70">
        <v>0</v>
      </c>
      <c r="K28" s="70">
        <v>0</v>
      </c>
      <c r="L28" s="70">
        <v>0</v>
      </c>
      <c r="M28" s="70">
        <v>0</v>
      </c>
    </row>
    <row r="29" spans="1:13" ht="40.5" customHeight="1">
      <c r="A29" s="120"/>
      <c r="B29" s="110"/>
      <c r="C29" s="117"/>
      <c r="D29" s="28" t="s">
        <v>59</v>
      </c>
      <c r="E29" s="69" t="s">
        <v>61</v>
      </c>
      <c r="F29" s="69" t="s">
        <v>60</v>
      </c>
      <c r="G29" s="69" t="s">
        <v>147</v>
      </c>
      <c r="H29" s="63">
        <f t="shared" si="0"/>
        <v>1348.3</v>
      </c>
      <c r="I29" s="70"/>
      <c r="J29" s="70">
        <v>1348.3</v>
      </c>
      <c r="K29" s="70">
        <v>0</v>
      </c>
      <c r="L29" s="70">
        <v>0</v>
      </c>
      <c r="M29" s="70">
        <v>0</v>
      </c>
    </row>
    <row r="30" spans="1:60" s="41" customFormat="1" ht="25.5" customHeight="1">
      <c r="A30" s="103" t="s">
        <v>70</v>
      </c>
      <c r="B30" s="104" t="s">
        <v>111</v>
      </c>
      <c r="C30" s="105" t="s">
        <v>54</v>
      </c>
      <c r="D30" s="64" t="s">
        <v>151</v>
      </c>
      <c r="E30" s="73" t="s">
        <v>56</v>
      </c>
      <c r="F30" s="73" t="s">
        <v>56</v>
      </c>
      <c r="G30" s="73" t="s">
        <v>56</v>
      </c>
      <c r="H30" s="66">
        <f t="shared" si="0"/>
        <v>1550854.6</v>
      </c>
      <c r="I30" s="66">
        <f>I34+I54+I65+I60+I63</f>
        <v>319464.19999999995</v>
      </c>
      <c r="J30" s="66">
        <f>J34+J54+J65+J60+J63</f>
        <v>317632.1</v>
      </c>
      <c r="K30" s="66">
        <f>K34+K54+K65+K60+K63</f>
        <v>332859.70000000007</v>
      </c>
      <c r="L30" s="66">
        <f>L34+L54+L65+L60+L63</f>
        <v>291173.4000000001</v>
      </c>
      <c r="M30" s="66">
        <f>M34+M54+M65+M60+M63</f>
        <v>289725.2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13" ht="24.75" customHeight="1">
      <c r="A31" s="103"/>
      <c r="B31" s="104"/>
      <c r="C31" s="105"/>
      <c r="D31" s="28" t="s">
        <v>57</v>
      </c>
      <c r="E31" s="74" t="s">
        <v>56</v>
      </c>
      <c r="F31" s="74" t="s">
        <v>56</v>
      </c>
      <c r="G31" s="74" t="s">
        <v>56</v>
      </c>
      <c r="H31" s="63">
        <f t="shared" si="0"/>
        <v>1553.9</v>
      </c>
      <c r="I31" s="63">
        <f>I36+I45</f>
        <v>1154</v>
      </c>
      <c r="J31" s="63">
        <f>J36+J45</f>
        <v>0</v>
      </c>
      <c r="K31" s="63">
        <f>K36+K45</f>
        <v>399.9</v>
      </c>
      <c r="L31" s="63">
        <f>L36+L45</f>
        <v>0</v>
      </c>
      <c r="M31" s="63">
        <f>M36+M45</f>
        <v>0</v>
      </c>
    </row>
    <row r="32" spans="1:13" ht="25.5">
      <c r="A32" s="103"/>
      <c r="B32" s="104"/>
      <c r="C32" s="105"/>
      <c r="D32" s="28" t="s">
        <v>58</v>
      </c>
      <c r="E32" s="74" t="s">
        <v>56</v>
      </c>
      <c r="F32" s="74" t="s">
        <v>56</v>
      </c>
      <c r="G32" s="74" t="s">
        <v>56</v>
      </c>
      <c r="H32" s="63">
        <f t="shared" si="0"/>
        <v>953166.9</v>
      </c>
      <c r="I32" s="63">
        <f>I35+I39+I40+I43+I44+I46+I47+I51+I57+I66</f>
        <v>199066.4</v>
      </c>
      <c r="J32" s="63">
        <f>J35+J39+J40+J43+J44+J46+J47+J51+J57+J66</f>
        <v>187705</v>
      </c>
      <c r="K32" s="63">
        <f>K35+K39+K40+K43+K44+K46+K47+K51+K57+K66</f>
        <v>192081.69999999998</v>
      </c>
      <c r="L32" s="63">
        <f>L35+L39+L40+L43+L44+L46+L47+L51+L57+L66</f>
        <v>187156.9</v>
      </c>
      <c r="M32" s="63">
        <f>M35+M39+M40+M43+M44+M46+M47+M51+M57+M66</f>
        <v>187156.9</v>
      </c>
    </row>
    <row r="33" spans="1:13" ht="38.25">
      <c r="A33" s="103"/>
      <c r="B33" s="104"/>
      <c r="C33" s="105"/>
      <c r="D33" s="28" t="s">
        <v>59</v>
      </c>
      <c r="E33" s="74" t="s">
        <v>56</v>
      </c>
      <c r="F33" s="74" t="s">
        <v>56</v>
      </c>
      <c r="G33" s="74" t="s">
        <v>56</v>
      </c>
      <c r="H33" s="63">
        <f t="shared" si="0"/>
        <v>596133.8</v>
      </c>
      <c r="I33" s="63">
        <f>I37+I38+I41+I42+I48+I49+I50+I52+I53+I55+I56+I58+I59+I61+I62+I64+I67</f>
        <v>119243.8</v>
      </c>
      <c r="J33" s="63">
        <f>J37+J38+J41+J42+J48+J49+J50+J52+J53+J55+J56+J58+J59+J61+J62+J64+J67</f>
        <v>129927.1</v>
      </c>
      <c r="K33" s="63">
        <f>K37+K38+K41+K42+K48+K49+K50+K52+K53+K55+K56+K58+K59+K61+K62+K64+K67</f>
        <v>140378.1</v>
      </c>
      <c r="L33" s="63">
        <f>L37+L38+L41+L42+L48+L49+L50+L52+L53+L55+L56+L58+L59+L61+L62+L64+L67</f>
        <v>104016.5</v>
      </c>
      <c r="M33" s="63">
        <f>M37+M38+M41+M42+M48+M49+M50+M52+M53+M55+M56+M58+M59+M61+M62+M64+M67</f>
        <v>102568.30000000002</v>
      </c>
    </row>
    <row r="34" spans="1:60" s="35" customFormat="1" ht="25.5">
      <c r="A34" s="51"/>
      <c r="B34" s="38" t="s">
        <v>112</v>
      </c>
      <c r="C34" s="43" t="s">
        <v>54</v>
      </c>
      <c r="D34" s="34"/>
      <c r="E34" s="67" t="s">
        <v>56</v>
      </c>
      <c r="F34" s="67" t="s">
        <v>56</v>
      </c>
      <c r="G34" s="67" t="s">
        <v>56</v>
      </c>
      <c r="H34" s="68">
        <f t="shared" si="0"/>
        <v>1420011.7</v>
      </c>
      <c r="I34" s="68">
        <f>SUM(I35:I53)</f>
        <v>297052.1</v>
      </c>
      <c r="J34" s="68">
        <f>SUM(J35:J53)</f>
        <v>288021.1</v>
      </c>
      <c r="K34" s="68">
        <f>SUM(K35:K53)</f>
        <v>297830.50000000006</v>
      </c>
      <c r="L34" s="68">
        <f>SUM(L35:L53)</f>
        <v>269601.60000000003</v>
      </c>
      <c r="M34" s="68">
        <f>SUM(M35:M53)</f>
        <v>267506.39999999997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13" ht="25.5">
      <c r="A35" s="48"/>
      <c r="B35" s="71" t="s">
        <v>178</v>
      </c>
      <c r="C35" s="44" t="s">
        <v>54</v>
      </c>
      <c r="D35" s="28" t="s">
        <v>58</v>
      </c>
      <c r="E35" s="69" t="s">
        <v>61</v>
      </c>
      <c r="F35" s="69" t="s">
        <v>63</v>
      </c>
      <c r="G35" s="69" t="s">
        <v>143</v>
      </c>
      <c r="H35" s="63">
        <f t="shared" si="0"/>
        <v>107</v>
      </c>
      <c r="I35" s="70">
        <v>107</v>
      </c>
      <c r="J35" s="70">
        <v>0</v>
      </c>
      <c r="K35" s="70">
        <v>0</v>
      </c>
      <c r="L35" s="70">
        <v>0</v>
      </c>
      <c r="M35" s="70">
        <v>0</v>
      </c>
    </row>
    <row r="36" spans="1:13" ht="36">
      <c r="A36" s="48"/>
      <c r="B36" s="75" t="s">
        <v>179</v>
      </c>
      <c r="C36" s="44" t="s">
        <v>54</v>
      </c>
      <c r="D36" s="28" t="s">
        <v>57</v>
      </c>
      <c r="E36" s="69">
        <v>271</v>
      </c>
      <c r="F36" s="69" t="s">
        <v>63</v>
      </c>
      <c r="G36" s="69" t="s">
        <v>87</v>
      </c>
      <c r="H36" s="63">
        <f t="shared" si="0"/>
        <v>1154</v>
      </c>
      <c r="I36" s="70">
        <v>1154</v>
      </c>
      <c r="J36" s="70">
        <v>0</v>
      </c>
      <c r="K36" s="70">
        <v>0</v>
      </c>
      <c r="L36" s="70">
        <v>0</v>
      </c>
      <c r="M36" s="70">
        <v>0</v>
      </c>
    </row>
    <row r="37" spans="1:13" ht="48">
      <c r="A37" s="52"/>
      <c r="B37" s="71" t="s">
        <v>2</v>
      </c>
      <c r="C37" s="44" t="s">
        <v>54</v>
      </c>
      <c r="D37" s="28" t="s">
        <v>59</v>
      </c>
      <c r="E37" s="69">
        <v>271</v>
      </c>
      <c r="F37" s="69" t="s">
        <v>63</v>
      </c>
      <c r="G37" s="69" t="s">
        <v>82</v>
      </c>
      <c r="H37" s="63">
        <f t="shared" si="0"/>
        <v>441959.9</v>
      </c>
      <c r="I37" s="70">
        <v>93834.4</v>
      </c>
      <c r="J37" s="70">
        <v>98555.3</v>
      </c>
      <c r="K37" s="70">
        <v>99652.1</v>
      </c>
      <c r="L37" s="70">
        <v>75372.8</v>
      </c>
      <c r="M37" s="70">
        <v>74545.3</v>
      </c>
    </row>
    <row r="38" spans="1:13" ht="38.25">
      <c r="A38" s="52"/>
      <c r="B38" s="75" t="s">
        <v>3</v>
      </c>
      <c r="C38" s="44" t="s">
        <v>54</v>
      </c>
      <c r="D38" s="28" t="s">
        <v>59</v>
      </c>
      <c r="E38" s="69">
        <v>271</v>
      </c>
      <c r="F38" s="69" t="s">
        <v>63</v>
      </c>
      <c r="G38" s="69" t="s">
        <v>83</v>
      </c>
      <c r="H38" s="63">
        <f t="shared" si="0"/>
        <v>9369.9</v>
      </c>
      <c r="I38" s="70">
        <v>1898.2</v>
      </c>
      <c r="J38" s="70">
        <v>650.5</v>
      </c>
      <c r="K38" s="70">
        <v>2626</v>
      </c>
      <c r="L38" s="70">
        <v>2066.6</v>
      </c>
      <c r="M38" s="70">
        <v>2128.6</v>
      </c>
    </row>
    <row r="39" spans="1:13" ht="25.5">
      <c r="A39" s="120"/>
      <c r="B39" s="110" t="s">
        <v>4</v>
      </c>
      <c r="C39" s="44" t="s">
        <v>54</v>
      </c>
      <c r="D39" s="28" t="s">
        <v>58</v>
      </c>
      <c r="E39" s="69">
        <v>271</v>
      </c>
      <c r="F39" s="69" t="s">
        <v>63</v>
      </c>
      <c r="G39" s="69" t="s">
        <v>84</v>
      </c>
      <c r="H39" s="63">
        <f t="shared" si="0"/>
        <v>183679.3</v>
      </c>
      <c r="I39" s="70">
        <v>183679.3</v>
      </c>
      <c r="J39" s="70">
        <v>0</v>
      </c>
      <c r="K39" s="70">
        <v>0</v>
      </c>
      <c r="L39" s="70">
        <v>0</v>
      </c>
      <c r="M39" s="70">
        <v>0</v>
      </c>
    </row>
    <row r="40" spans="1:13" ht="25.5">
      <c r="A40" s="120"/>
      <c r="B40" s="110"/>
      <c r="C40" s="44" t="s">
        <v>54</v>
      </c>
      <c r="D40" s="28" t="s">
        <v>58</v>
      </c>
      <c r="E40" s="69">
        <v>271</v>
      </c>
      <c r="F40" s="69" t="s">
        <v>63</v>
      </c>
      <c r="G40" s="69" t="s">
        <v>144</v>
      </c>
      <c r="H40" s="63">
        <f t="shared" si="0"/>
        <v>747140.7000000001</v>
      </c>
      <c r="I40" s="70">
        <v>0</v>
      </c>
      <c r="J40" s="70">
        <v>185670</v>
      </c>
      <c r="K40" s="70">
        <v>187156.9</v>
      </c>
      <c r="L40" s="70">
        <v>187156.9</v>
      </c>
      <c r="M40" s="70">
        <v>187156.9</v>
      </c>
    </row>
    <row r="41" spans="1:13" ht="38.25">
      <c r="A41" s="120"/>
      <c r="B41" s="121" t="s">
        <v>169</v>
      </c>
      <c r="C41" s="117"/>
      <c r="D41" s="28" t="s">
        <v>59</v>
      </c>
      <c r="E41" s="69">
        <v>271</v>
      </c>
      <c r="F41" s="69" t="s">
        <v>63</v>
      </c>
      <c r="G41" s="69" t="s">
        <v>148</v>
      </c>
      <c r="H41" s="63">
        <f t="shared" si="0"/>
        <v>210.3</v>
      </c>
      <c r="I41" s="70">
        <v>0</v>
      </c>
      <c r="J41" s="70">
        <v>0</v>
      </c>
      <c r="K41" s="26">
        <v>210.3</v>
      </c>
      <c r="L41" s="70">
        <v>0</v>
      </c>
      <c r="M41" s="70">
        <v>0</v>
      </c>
    </row>
    <row r="42" spans="1:13" ht="38.25">
      <c r="A42" s="120"/>
      <c r="B42" s="121"/>
      <c r="C42" s="117"/>
      <c r="D42" s="28" t="s">
        <v>59</v>
      </c>
      <c r="E42" s="69">
        <v>271</v>
      </c>
      <c r="F42" s="69" t="s">
        <v>63</v>
      </c>
      <c r="G42" s="69" t="s">
        <v>86</v>
      </c>
      <c r="H42" s="63">
        <f t="shared" si="0"/>
        <v>639.7</v>
      </c>
      <c r="I42" s="70">
        <v>580.5</v>
      </c>
      <c r="J42" s="70">
        <v>0</v>
      </c>
      <c r="K42" s="70">
        <v>59.2</v>
      </c>
      <c r="L42" s="70">
        <v>0</v>
      </c>
      <c r="M42" s="70">
        <v>0</v>
      </c>
    </row>
    <row r="43" spans="1:13" ht="24.75" customHeight="1">
      <c r="A43" s="120"/>
      <c r="B43" s="121" t="s">
        <v>170</v>
      </c>
      <c r="C43" s="117" t="s">
        <v>54</v>
      </c>
      <c r="D43" s="28" t="s">
        <v>58</v>
      </c>
      <c r="E43" s="69">
        <v>271</v>
      </c>
      <c r="F43" s="69" t="s">
        <v>63</v>
      </c>
      <c r="G43" s="69" t="s">
        <v>88</v>
      </c>
      <c r="H43" s="63">
        <f t="shared" si="0"/>
        <v>4044.5</v>
      </c>
      <c r="I43" s="70">
        <v>4044.5</v>
      </c>
      <c r="J43" s="70">
        <v>0</v>
      </c>
      <c r="K43" s="70">
        <v>0</v>
      </c>
      <c r="L43" s="70">
        <v>0</v>
      </c>
      <c r="M43" s="70">
        <v>0</v>
      </c>
    </row>
    <row r="44" spans="1:13" ht="25.5">
      <c r="A44" s="120"/>
      <c r="B44" s="121"/>
      <c r="C44" s="117"/>
      <c r="D44" s="28" t="s">
        <v>58</v>
      </c>
      <c r="E44" s="69">
        <v>271</v>
      </c>
      <c r="F44" s="69" t="s">
        <v>63</v>
      </c>
      <c r="G44" s="69" t="s">
        <v>148</v>
      </c>
      <c r="H44" s="63">
        <f t="shared" si="0"/>
        <v>1891.5</v>
      </c>
      <c r="I44" s="70">
        <v>0</v>
      </c>
      <c r="J44" s="70">
        <v>0</v>
      </c>
      <c r="K44" s="26">
        <v>1891.5</v>
      </c>
      <c r="L44" s="70">
        <v>0</v>
      </c>
      <c r="M44" s="70">
        <v>0</v>
      </c>
    </row>
    <row r="45" spans="1:13" ht="25.5">
      <c r="A45" s="120"/>
      <c r="B45" s="121"/>
      <c r="C45" s="117"/>
      <c r="D45" s="28" t="s">
        <v>57</v>
      </c>
      <c r="E45" s="69">
        <v>271</v>
      </c>
      <c r="F45" s="69" t="s">
        <v>63</v>
      </c>
      <c r="G45" s="69" t="s">
        <v>86</v>
      </c>
      <c r="H45" s="63">
        <f t="shared" si="0"/>
        <v>399.9</v>
      </c>
      <c r="I45" s="70">
        <v>0</v>
      </c>
      <c r="J45" s="70">
        <v>0</v>
      </c>
      <c r="K45" s="70">
        <v>399.9</v>
      </c>
      <c r="L45" s="70">
        <v>0</v>
      </c>
      <c r="M45" s="70">
        <v>0</v>
      </c>
    </row>
    <row r="46" spans="1:13" ht="25.5">
      <c r="A46" s="120"/>
      <c r="B46" s="121"/>
      <c r="C46" s="117"/>
      <c r="D46" s="28" t="s">
        <v>58</v>
      </c>
      <c r="E46" s="69">
        <v>271</v>
      </c>
      <c r="F46" s="69" t="s">
        <v>63</v>
      </c>
      <c r="G46" s="69" t="s">
        <v>86</v>
      </c>
      <c r="H46" s="63">
        <f t="shared" si="0"/>
        <v>133.3</v>
      </c>
      <c r="I46" s="70">
        <v>0</v>
      </c>
      <c r="J46" s="70">
        <v>0</v>
      </c>
      <c r="K46" s="70">
        <v>133.3</v>
      </c>
      <c r="L46" s="70">
        <v>0</v>
      </c>
      <c r="M46" s="70">
        <v>0</v>
      </c>
    </row>
    <row r="47" spans="1:13" ht="48">
      <c r="A47" s="48"/>
      <c r="B47" s="75" t="s">
        <v>171</v>
      </c>
      <c r="C47" s="44" t="s">
        <v>54</v>
      </c>
      <c r="D47" s="28" t="s">
        <v>58</v>
      </c>
      <c r="E47" s="69" t="s">
        <v>61</v>
      </c>
      <c r="F47" s="69" t="s">
        <v>63</v>
      </c>
      <c r="G47" s="69" t="s">
        <v>128</v>
      </c>
      <c r="H47" s="63">
        <f t="shared" si="0"/>
        <v>4499.4</v>
      </c>
      <c r="I47" s="70">
        <v>4499.4</v>
      </c>
      <c r="J47" s="70">
        <v>0</v>
      </c>
      <c r="K47" s="70">
        <v>0</v>
      </c>
      <c r="L47" s="70">
        <v>0</v>
      </c>
      <c r="M47" s="70">
        <v>0</v>
      </c>
    </row>
    <row r="48" spans="1:13" ht="38.25">
      <c r="A48" s="48"/>
      <c r="B48" s="75" t="s">
        <v>172</v>
      </c>
      <c r="C48" s="44" t="s">
        <v>54</v>
      </c>
      <c r="D48" s="28" t="s">
        <v>59</v>
      </c>
      <c r="E48" s="69" t="s">
        <v>61</v>
      </c>
      <c r="F48" s="69" t="s">
        <v>63</v>
      </c>
      <c r="G48" s="69" t="s">
        <v>89</v>
      </c>
      <c r="H48" s="63">
        <f t="shared" si="0"/>
        <v>500.6</v>
      </c>
      <c r="I48" s="70">
        <v>500.6</v>
      </c>
      <c r="J48" s="70">
        <v>0</v>
      </c>
      <c r="K48" s="70">
        <v>0</v>
      </c>
      <c r="L48" s="70">
        <v>0</v>
      </c>
      <c r="M48" s="70">
        <v>0</v>
      </c>
    </row>
    <row r="49" spans="1:13" ht="38.25">
      <c r="A49" s="52"/>
      <c r="B49" s="76" t="s">
        <v>173</v>
      </c>
      <c r="C49" s="44" t="s">
        <v>54</v>
      </c>
      <c r="D49" s="28" t="s">
        <v>59</v>
      </c>
      <c r="E49" s="69" t="s">
        <v>61</v>
      </c>
      <c r="F49" s="69" t="s">
        <v>64</v>
      </c>
      <c r="G49" s="69" t="s">
        <v>80</v>
      </c>
      <c r="H49" s="63">
        <f t="shared" si="0"/>
        <v>1609.1000000000001</v>
      </c>
      <c r="I49" s="70">
        <v>350</v>
      </c>
      <c r="J49" s="70">
        <v>350</v>
      </c>
      <c r="K49" s="70">
        <v>350</v>
      </c>
      <c r="L49" s="70">
        <v>275.4</v>
      </c>
      <c r="M49" s="70">
        <v>283.7</v>
      </c>
    </row>
    <row r="50" spans="1:13" ht="38.25">
      <c r="A50" s="48"/>
      <c r="B50" s="76" t="s">
        <v>174</v>
      </c>
      <c r="C50" s="44" t="s">
        <v>54</v>
      </c>
      <c r="D50" s="28" t="s">
        <v>59</v>
      </c>
      <c r="E50" s="69">
        <v>271</v>
      </c>
      <c r="F50" s="69" t="s">
        <v>64</v>
      </c>
      <c r="G50" s="69" t="s">
        <v>81</v>
      </c>
      <c r="H50" s="63">
        <f t="shared" si="0"/>
        <v>564.4</v>
      </c>
      <c r="I50" s="70">
        <v>118</v>
      </c>
      <c r="J50" s="70">
        <v>118</v>
      </c>
      <c r="K50" s="70">
        <v>126.4</v>
      </c>
      <c r="L50" s="70">
        <v>99.5</v>
      </c>
      <c r="M50" s="70">
        <v>102.5</v>
      </c>
    </row>
    <row r="51" spans="1:13" ht="60">
      <c r="A51" s="48"/>
      <c r="B51" s="71" t="s">
        <v>175</v>
      </c>
      <c r="C51" s="44" t="s">
        <v>54</v>
      </c>
      <c r="D51" s="28" t="s">
        <v>58</v>
      </c>
      <c r="E51" s="69" t="s">
        <v>61</v>
      </c>
      <c r="F51" s="69" t="s">
        <v>69</v>
      </c>
      <c r="G51" s="69" t="s">
        <v>85</v>
      </c>
      <c r="H51" s="63">
        <f t="shared" si="0"/>
        <v>6286.2</v>
      </c>
      <c r="I51" s="70">
        <v>6286.2</v>
      </c>
      <c r="J51" s="70">
        <v>0</v>
      </c>
      <c r="K51" s="70">
        <v>0</v>
      </c>
      <c r="L51" s="70">
        <v>0</v>
      </c>
      <c r="M51" s="70">
        <v>0</v>
      </c>
    </row>
    <row r="52" spans="1:13" ht="38.25">
      <c r="A52" s="48"/>
      <c r="B52" s="71" t="s">
        <v>176</v>
      </c>
      <c r="C52" s="44" t="s">
        <v>54</v>
      </c>
      <c r="D52" s="28" t="s">
        <v>59</v>
      </c>
      <c r="E52" s="69" t="s">
        <v>61</v>
      </c>
      <c r="F52" s="69" t="s">
        <v>63</v>
      </c>
      <c r="G52" s="69" t="s">
        <v>9</v>
      </c>
      <c r="H52" s="63">
        <f t="shared" si="0"/>
        <v>5057.4</v>
      </c>
      <c r="I52" s="70">
        <v>0</v>
      </c>
      <c r="J52" s="70">
        <v>823.3</v>
      </c>
      <c r="K52" s="70">
        <v>1224.9</v>
      </c>
      <c r="L52" s="70">
        <v>1482.4</v>
      </c>
      <c r="M52" s="70">
        <v>1526.8</v>
      </c>
    </row>
    <row r="53" spans="1:13" ht="38.25">
      <c r="A53" s="48"/>
      <c r="B53" s="71" t="s">
        <v>177</v>
      </c>
      <c r="C53" s="44" t="s">
        <v>54</v>
      </c>
      <c r="D53" s="28" t="s">
        <v>59</v>
      </c>
      <c r="E53" s="69">
        <v>271</v>
      </c>
      <c r="F53" s="69" t="s">
        <v>63</v>
      </c>
      <c r="G53" s="69" t="s">
        <v>20</v>
      </c>
      <c r="H53" s="63">
        <f t="shared" si="0"/>
        <v>10764.6</v>
      </c>
      <c r="I53" s="70"/>
      <c r="J53" s="70">
        <v>1854</v>
      </c>
      <c r="K53" s="70">
        <v>4000</v>
      </c>
      <c r="L53" s="70">
        <v>3148</v>
      </c>
      <c r="M53" s="70">
        <v>1762.6</v>
      </c>
    </row>
    <row r="54" spans="1:13" s="33" customFormat="1" ht="38.25">
      <c r="A54" s="50"/>
      <c r="B54" s="38" t="s">
        <v>113</v>
      </c>
      <c r="C54" s="45" t="s">
        <v>54</v>
      </c>
      <c r="D54" s="31"/>
      <c r="E54" s="77" t="s">
        <v>56</v>
      </c>
      <c r="F54" s="77" t="s">
        <v>56</v>
      </c>
      <c r="G54" s="77" t="s">
        <v>56</v>
      </c>
      <c r="H54" s="68">
        <f t="shared" si="0"/>
        <v>123408.40000000001</v>
      </c>
      <c r="I54" s="68">
        <f>I55+I56+I57+I58+I59</f>
        <v>21882</v>
      </c>
      <c r="J54" s="68">
        <f>J55+J56+J57+J58+J59</f>
        <v>27189.5</v>
      </c>
      <c r="K54" s="68">
        <f>K55+K56+K57+K58+K59</f>
        <v>30736.8</v>
      </c>
      <c r="L54" s="68">
        <f>L55+L56+L57+L58+L59</f>
        <v>21477.9</v>
      </c>
      <c r="M54" s="68">
        <f>M55+M56+M57+M58+M59</f>
        <v>22122.2</v>
      </c>
    </row>
    <row r="55" spans="1:13" ht="38.25">
      <c r="A55" s="119"/>
      <c r="B55" s="110" t="s">
        <v>15</v>
      </c>
      <c r="C55" s="44" t="s">
        <v>54</v>
      </c>
      <c r="D55" s="28" t="s">
        <v>59</v>
      </c>
      <c r="E55" s="69" t="s">
        <v>61</v>
      </c>
      <c r="F55" s="69" t="s">
        <v>63</v>
      </c>
      <c r="G55" s="69" t="s">
        <v>90</v>
      </c>
      <c r="H55" s="63">
        <f t="shared" si="0"/>
        <v>21882</v>
      </c>
      <c r="I55" s="70">
        <v>21882</v>
      </c>
      <c r="J55" s="70">
        <v>0</v>
      </c>
      <c r="K55" s="70">
        <v>0</v>
      </c>
      <c r="L55" s="70">
        <v>0</v>
      </c>
      <c r="M55" s="70">
        <v>0</v>
      </c>
    </row>
    <row r="56" spans="1:13" ht="38.25">
      <c r="A56" s="119"/>
      <c r="B56" s="110"/>
      <c r="C56" s="44" t="s">
        <v>54</v>
      </c>
      <c r="D56" s="28" t="s">
        <v>59</v>
      </c>
      <c r="E56" s="69" t="s">
        <v>61</v>
      </c>
      <c r="F56" s="69" t="s">
        <v>146</v>
      </c>
      <c r="G56" s="69" t="s">
        <v>90</v>
      </c>
      <c r="H56" s="63">
        <f t="shared" si="0"/>
        <v>93985.40000000001</v>
      </c>
      <c r="I56" s="70">
        <v>0</v>
      </c>
      <c r="J56" s="70">
        <v>23094.5</v>
      </c>
      <c r="K56" s="70">
        <v>27290.8</v>
      </c>
      <c r="L56" s="70">
        <v>21477.9</v>
      </c>
      <c r="M56" s="70">
        <v>22122.2</v>
      </c>
    </row>
    <row r="57" spans="1:13" ht="25.5" customHeight="1">
      <c r="A57" s="119"/>
      <c r="B57" s="110" t="s">
        <v>16</v>
      </c>
      <c r="C57" s="117" t="s">
        <v>54</v>
      </c>
      <c r="D57" s="28" t="s">
        <v>58</v>
      </c>
      <c r="E57" s="69" t="s">
        <v>61</v>
      </c>
      <c r="F57" s="69" t="s">
        <v>146</v>
      </c>
      <c r="G57" s="69" t="s">
        <v>17</v>
      </c>
      <c r="H57" s="63">
        <f t="shared" si="0"/>
        <v>4935</v>
      </c>
      <c r="I57" s="70">
        <v>0</v>
      </c>
      <c r="J57" s="70">
        <v>2035</v>
      </c>
      <c r="K57" s="70">
        <v>2900</v>
      </c>
      <c r="L57" s="70">
        <v>0</v>
      </c>
      <c r="M57" s="70">
        <v>0</v>
      </c>
    </row>
    <row r="58" spans="1:13" ht="38.25">
      <c r="A58" s="119"/>
      <c r="B58" s="110"/>
      <c r="C58" s="117"/>
      <c r="D58" s="28" t="s">
        <v>59</v>
      </c>
      <c r="E58" s="69" t="s">
        <v>61</v>
      </c>
      <c r="F58" s="69" t="s">
        <v>146</v>
      </c>
      <c r="G58" s="69" t="s">
        <v>17</v>
      </c>
      <c r="H58" s="63">
        <f t="shared" si="0"/>
        <v>2357.2</v>
      </c>
      <c r="I58" s="70">
        <v>0</v>
      </c>
      <c r="J58" s="70">
        <v>2035</v>
      </c>
      <c r="K58" s="70">
        <v>322.2</v>
      </c>
      <c r="L58" s="70">
        <v>0</v>
      </c>
      <c r="M58" s="70">
        <v>0</v>
      </c>
    </row>
    <row r="59" spans="1:13" ht="38.25">
      <c r="A59" s="52"/>
      <c r="B59" s="71" t="s">
        <v>18</v>
      </c>
      <c r="C59" s="44" t="s">
        <v>54</v>
      </c>
      <c r="D59" s="28" t="s">
        <v>59</v>
      </c>
      <c r="E59" s="69" t="s">
        <v>61</v>
      </c>
      <c r="F59" s="69" t="s">
        <v>146</v>
      </c>
      <c r="G59" s="69" t="s">
        <v>19</v>
      </c>
      <c r="H59" s="63">
        <f t="shared" si="0"/>
        <v>248.8</v>
      </c>
      <c r="I59" s="70">
        <v>0</v>
      </c>
      <c r="J59" s="70">
        <v>25</v>
      </c>
      <c r="K59" s="70">
        <v>223.8</v>
      </c>
      <c r="L59" s="70">
        <v>0</v>
      </c>
      <c r="M59" s="70">
        <v>0</v>
      </c>
    </row>
    <row r="60" spans="1:60" s="35" customFormat="1" ht="51" customHeight="1">
      <c r="A60" s="53"/>
      <c r="B60" s="72" t="s">
        <v>14</v>
      </c>
      <c r="C60" s="45" t="s">
        <v>54</v>
      </c>
      <c r="D60" s="36"/>
      <c r="E60" s="77" t="s">
        <v>56</v>
      </c>
      <c r="F60" s="77" t="s">
        <v>56</v>
      </c>
      <c r="G60" s="77" t="s">
        <v>56</v>
      </c>
      <c r="H60" s="68">
        <f t="shared" si="0"/>
        <v>282.3</v>
      </c>
      <c r="I60" s="68">
        <f>I61+I62</f>
        <v>69.5</v>
      </c>
      <c r="J60" s="68">
        <f>J61+J62</f>
        <v>51.2</v>
      </c>
      <c r="K60" s="68">
        <f>K61+K62</f>
        <v>62.2</v>
      </c>
      <c r="L60" s="68">
        <f>L61+L62</f>
        <v>49</v>
      </c>
      <c r="M60" s="68">
        <f>M61+M62</f>
        <v>50.4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13" ht="41.25" customHeight="1">
      <c r="A61" s="48"/>
      <c r="B61" s="76" t="s">
        <v>167</v>
      </c>
      <c r="C61" s="44" t="s">
        <v>54</v>
      </c>
      <c r="D61" s="28" t="s">
        <v>59</v>
      </c>
      <c r="E61" s="69" t="s">
        <v>61</v>
      </c>
      <c r="F61" s="69" t="s">
        <v>64</v>
      </c>
      <c r="G61" s="69" t="s">
        <v>91</v>
      </c>
      <c r="H61" s="63">
        <f t="shared" si="0"/>
        <v>82.8</v>
      </c>
      <c r="I61" s="70">
        <v>18</v>
      </c>
      <c r="J61" s="70">
        <v>18</v>
      </c>
      <c r="K61" s="70">
        <v>18</v>
      </c>
      <c r="L61" s="70">
        <v>14.2</v>
      </c>
      <c r="M61" s="70">
        <v>14.6</v>
      </c>
    </row>
    <row r="62" spans="1:13" ht="48.75">
      <c r="A62" s="48"/>
      <c r="B62" s="76" t="s">
        <v>168</v>
      </c>
      <c r="C62" s="44" t="s">
        <v>54</v>
      </c>
      <c r="D62" s="28" t="s">
        <v>59</v>
      </c>
      <c r="E62" s="69" t="s">
        <v>61</v>
      </c>
      <c r="F62" s="69" t="s">
        <v>64</v>
      </c>
      <c r="G62" s="69" t="s">
        <v>92</v>
      </c>
      <c r="H62" s="63">
        <f t="shared" si="0"/>
        <v>199.5</v>
      </c>
      <c r="I62" s="70">
        <v>51.5</v>
      </c>
      <c r="J62" s="70">
        <v>33.2</v>
      </c>
      <c r="K62" s="70">
        <v>44.2</v>
      </c>
      <c r="L62" s="70">
        <v>34.8</v>
      </c>
      <c r="M62" s="70">
        <v>35.8</v>
      </c>
    </row>
    <row r="63" spans="1:13" s="33" customFormat="1" ht="38.25">
      <c r="A63" s="50"/>
      <c r="B63" s="38" t="s">
        <v>114</v>
      </c>
      <c r="C63" s="43" t="s">
        <v>54</v>
      </c>
      <c r="D63" s="31"/>
      <c r="E63" s="77" t="s">
        <v>56</v>
      </c>
      <c r="F63" s="77" t="s">
        <v>56</v>
      </c>
      <c r="G63" s="77" t="s">
        <v>56</v>
      </c>
      <c r="H63" s="68">
        <f t="shared" si="0"/>
        <v>211.2</v>
      </c>
      <c r="I63" s="68">
        <f>I64</f>
        <v>10.6</v>
      </c>
      <c r="J63" s="68">
        <f>J64</f>
        <v>52.5</v>
      </c>
      <c r="K63" s="68">
        <f>K64</f>
        <v>57</v>
      </c>
      <c r="L63" s="68">
        <f>L64</f>
        <v>44.9</v>
      </c>
      <c r="M63" s="68">
        <f>M64</f>
        <v>46.2</v>
      </c>
    </row>
    <row r="64" spans="1:13" ht="60">
      <c r="A64" s="48"/>
      <c r="B64" s="71" t="s">
        <v>166</v>
      </c>
      <c r="C64" s="44" t="s">
        <v>54</v>
      </c>
      <c r="D64" s="28" t="s">
        <v>59</v>
      </c>
      <c r="E64" s="69" t="s">
        <v>61</v>
      </c>
      <c r="F64" s="69" t="s">
        <v>64</v>
      </c>
      <c r="G64" s="69" t="s">
        <v>93</v>
      </c>
      <c r="H64" s="63">
        <f t="shared" si="0"/>
        <v>211.2</v>
      </c>
      <c r="I64" s="70">
        <v>10.6</v>
      </c>
      <c r="J64" s="70">
        <v>52.5</v>
      </c>
      <c r="K64" s="70">
        <v>57</v>
      </c>
      <c r="L64" s="70">
        <v>44.9</v>
      </c>
      <c r="M64" s="70">
        <v>46.2</v>
      </c>
    </row>
    <row r="65" spans="1:13" s="33" customFormat="1" ht="34.5" customHeight="1">
      <c r="A65" s="50"/>
      <c r="B65" s="38" t="s">
        <v>10</v>
      </c>
      <c r="C65" s="43" t="s">
        <v>54</v>
      </c>
      <c r="D65" s="31"/>
      <c r="E65" s="77" t="s">
        <v>56</v>
      </c>
      <c r="F65" s="78" t="s">
        <v>56</v>
      </c>
      <c r="G65" s="78" t="s">
        <v>56</v>
      </c>
      <c r="H65" s="68">
        <f t="shared" si="0"/>
        <v>6941</v>
      </c>
      <c r="I65" s="68">
        <f>SUM(I66:I67)</f>
        <v>450</v>
      </c>
      <c r="J65" s="68">
        <f>SUM(J66:J67)</f>
        <v>2317.8</v>
      </c>
      <c r="K65" s="68">
        <f>SUM(K66:K67)</f>
        <v>4173.2</v>
      </c>
      <c r="L65" s="68">
        <f>SUM(L66:L67)</f>
        <v>0</v>
      </c>
      <c r="M65" s="68">
        <f>SUM(M66:M67)</f>
        <v>0</v>
      </c>
    </row>
    <row r="66" spans="1:13" s="19" customFormat="1" ht="26.25" customHeight="1">
      <c r="A66" s="125"/>
      <c r="B66" s="121" t="s">
        <v>185</v>
      </c>
      <c r="C66" s="117" t="s">
        <v>54</v>
      </c>
      <c r="D66" s="28" t="s">
        <v>58</v>
      </c>
      <c r="E66" s="69" t="s">
        <v>61</v>
      </c>
      <c r="F66" s="69" t="s">
        <v>63</v>
      </c>
      <c r="G66" s="69" t="s">
        <v>107</v>
      </c>
      <c r="H66" s="63">
        <f t="shared" si="0"/>
        <v>450</v>
      </c>
      <c r="I66" s="70">
        <v>450</v>
      </c>
      <c r="J66" s="70">
        <v>0</v>
      </c>
      <c r="K66" s="70">
        <v>0</v>
      </c>
      <c r="L66" s="70">
        <v>0</v>
      </c>
      <c r="M66" s="70">
        <v>0</v>
      </c>
    </row>
    <row r="67" spans="1:13" s="19" customFormat="1" ht="39.75" customHeight="1">
      <c r="A67" s="125"/>
      <c r="B67" s="121"/>
      <c r="C67" s="117"/>
      <c r="D67" s="28" t="s">
        <v>59</v>
      </c>
      <c r="E67" s="69" t="s">
        <v>61</v>
      </c>
      <c r="F67" s="69" t="s">
        <v>63</v>
      </c>
      <c r="G67" s="69" t="s">
        <v>149</v>
      </c>
      <c r="H67" s="63">
        <f t="shared" si="0"/>
        <v>6491</v>
      </c>
      <c r="I67" s="70">
        <v>0</v>
      </c>
      <c r="J67" s="70">
        <v>2317.8</v>
      </c>
      <c r="K67" s="70">
        <v>4173.2</v>
      </c>
      <c r="L67" s="70">
        <v>0</v>
      </c>
      <c r="M67" s="70">
        <v>0</v>
      </c>
    </row>
    <row r="68" spans="1:13" s="19" customFormat="1" ht="25.5" customHeight="1">
      <c r="A68" s="103" t="s">
        <v>122</v>
      </c>
      <c r="B68" s="104" t="s">
        <v>115</v>
      </c>
      <c r="C68" s="105" t="s">
        <v>54</v>
      </c>
      <c r="D68" s="29" t="s">
        <v>151</v>
      </c>
      <c r="E68" s="79" t="s">
        <v>56</v>
      </c>
      <c r="F68" s="79" t="s">
        <v>56</v>
      </c>
      <c r="G68" s="79" t="s">
        <v>56</v>
      </c>
      <c r="H68" s="63">
        <f t="shared" si="0"/>
        <v>60900.7</v>
      </c>
      <c r="I68" s="63">
        <f>I71+I76</f>
        <v>12514.1</v>
      </c>
      <c r="J68" s="63">
        <f>J71+J76</f>
        <v>11238.800000000001</v>
      </c>
      <c r="K68" s="63">
        <f>K71+K76</f>
        <v>13312.3</v>
      </c>
      <c r="L68" s="63">
        <f>L71+L76</f>
        <v>11835.9</v>
      </c>
      <c r="M68" s="63">
        <f>M71+M76</f>
        <v>11999.6</v>
      </c>
    </row>
    <row r="69" spans="1:13" s="19" customFormat="1" ht="36" customHeight="1">
      <c r="A69" s="103"/>
      <c r="B69" s="104"/>
      <c r="C69" s="105"/>
      <c r="D69" s="28" t="s">
        <v>58</v>
      </c>
      <c r="E69" s="79" t="s">
        <v>56</v>
      </c>
      <c r="F69" s="79" t="s">
        <v>56</v>
      </c>
      <c r="G69" s="79" t="s">
        <v>56</v>
      </c>
      <c r="H69" s="63">
        <f t="shared" si="0"/>
        <v>31029.899999999994</v>
      </c>
      <c r="I69" s="63">
        <f>I79+I80</f>
        <v>6268.2</v>
      </c>
      <c r="J69" s="63">
        <f>J79+J80</f>
        <v>5618.4</v>
      </c>
      <c r="K69" s="63">
        <f>K79+K80</f>
        <v>6381.1</v>
      </c>
      <c r="L69" s="63">
        <f>L79+L80</f>
        <v>6381.1</v>
      </c>
      <c r="M69" s="63">
        <f>M79+M80</f>
        <v>6381.1</v>
      </c>
    </row>
    <row r="70" spans="1:13" s="19" customFormat="1" ht="38.25">
      <c r="A70" s="103"/>
      <c r="B70" s="104"/>
      <c r="C70" s="105"/>
      <c r="D70" s="28" t="s">
        <v>59</v>
      </c>
      <c r="E70" s="79" t="s">
        <v>56</v>
      </c>
      <c r="F70" s="79" t="s">
        <v>56</v>
      </c>
      <c r="G70" s="79" t="s">
        <v>56</v>
      </c>
      <c r="H70" s="63">
        <f t="shared" si="0"/>
        <v>29870.8</v>
      </c>
      <c r="I70" s="63">
        <f>I72+I74+I75+I77+I78</f>
        <v>6245.9</v>
      </c>
      <c r="J70" s="63">
        <f>J72+J74+J75+J77+J78</f>
        <v>5620.4</v>
      </c>
      <c r="K70" s="63">
        <f>K72+K74+K75+K77+K78</f>
        <v>6931.2</v>
      </c>
      <c r="L70" s="63">
        <f>L72+L74+L75+L77+L78</f>
        <v>5454.799999999999</v>
      </c>
      <c r="M70" s="63">
        <f>M72+M74+M75+M77+M78</f>
        <v>5618.5</v>
      </c>
    </row>
    <row r="71" spans="1:60" s="35" customFormat="1" ht="65.25" customHeight="1">
      <c r="A71" s="50"/>
      <c r="B71" s="72" t="s">
        <v>116</v>
      </c>
      <c r="C71" s="43" t="s">
        <v>54</v>
      </c>
      <c r="D71" s="34"/>
      <c r="E71" s="77" t="s">
        <v>56</v>
      </c>
      <c r="F71" s="77" t="s">
        <v>56</v>
      </c>
      <c r="G71" s="77" t="s">
        <v>56</v>
      </c>
      <c r="H71" s="68">
        <f t="shared" si="0"/>
        <v>12475.300000000001</v>
      </c>
      <c r="I71" s="68">
        <f>I72+I74+I75</f>
        <v>2493.5</v>
      </c>
      <c r="J71" s="68">
        <f>J72+J74+J75</f>
        <v>2337.1</v>
      </c>
      <c r="K71" s="68">
        <f>K72+K74+K75</f>
        <v>2943</v>
      </c>
      <c r="L71" s="68">
        <f>L72+L74+L75</f>
        <v>2316.1</v>
      </c>
      <c r="M71" s="68">
        <f>M72+M74+M75</f>
        <v>2385.6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15" ht="60" customHeight="1">
      <c r="A72" s="48"/>
      <c r="B72" s="80" t="s">
        <v>163</v>
      </c>
      <c r="C72" s="44" t="s">
        <v>54</v>
      </c>
      <c r="D72" s="28" t="s">
        <v>59</v>
      </c>
      <c r="E72" s="81">
        <v>271</v>
      </c>
      <c r="F72" s="69" t="s">
        <v>60</v>
      </c>
      <c r="G72" s="69" t="s">
        <v>94</v>
      </c>
      <c r="H72" s="63">
        <f t="shared" si="0"/>
        <v>11309.3</v>
      </c>
      <c r="I72" s="70">
        <v>2247.7</v>
      </c>
      <c r="J72" s="70">
        <v>2080.6</v>
      </c>
      <c r="K72" s="70">
        <v>2687.5</v>
      </c>
      <c r="L72" s="70">
        <v>2115</v>
      </c>
      <c r="M72" s="70">
        <v>2178.5</v>
      </c>
      <c r="O72" s="20"/>
    </row>
    <row r="73" spans="1:13" ht="48.75" hidden="1">
      <c r="A73" s="48"/>
      <c r="B73" s="80" t="s">
        <v>65</v>
      </c>
      <c r="C73" s="44" t="s">
        <v>54</v>
      </c>
      <c r="D73" s="28"/>
      <c r="E73" s="79" t="s">
        <v>56</v>
      </c>
      <c r="F73" s="69" t="s">
        <v>60</v>
      </c>
      <c r="G73" s="69"/>
      <c r="H73" s="63">
        <f aca="true" t="shared" si="1" ref="H73:H122">SUM(I73:M73)</f>
        <v>0</v>
      </c>
      <c r="I73" s="70">
        <v>0</v>
      </c>
      <c r="J73" s="70">
        <f>K73+L73+M73+N73+O73</f>
        <v>0</v>
      </c>
      <c r="K73" s="82">
        <v>0</v>
      </c>
      <c r="L73" s="82">
        <v>0</v>
      </c>
      <c r="M73" s="82">
        <v>0</v>
      </c>
    </row>
    <row r="74" spans="1:13" ht="60.75">
      <c r="A74" s="48"/>
      <c r="B74" s="80" t="s">
        <v>164</v>
      </c>
      <c r="C74" s="44" t="s">
        <v>54</v>
      </c>
      <c r="D74" s="28" t="s">
        <v>59</v>
      </c>
      <c r="E74" s="81">
        <v>271</v>
      </c>
      <c r="F74" s="69" t="s">
        <v>60</v>
      </c>
      <c r="G74" s="69" t="s">
        <v>95</v>
      </c>
      <c r="H74" s="63">
        <f t="shared" si="1"/>
        <v>0</v>
      </c>
      <c r="I74" s="70">
        <v>0</v>
      </c>
      <c r="J74" s="70">
        <f>K74+L74+M74+N74+O74</f>
        <v>0</v>
      </c>
      <c r="K74" s="70">
        <v>0</v>
      </c>
      <c r="L74" s="70">
        <v>0</v>
      </c>
      <c r="M74" s="70">
        <v>0</v>
      </c>
    </row>
    <row r="75" spans="1:13" ht="60" customHeight="1">
      <c r="A75" s="48"/>
      <c r="B75" s="83" t="s">
        <v>165</v>
      </c>
      <c r="C75" s="44" t="s">
        <v>54</v>
      </c>
      <c r="D75" s="28" t="s">
        <v>59</v>
      </c>
      <c r="E75" s="81">
        <v>271</v>
      </c>
      <c r="F75" s="69" t="s">
        <v>63</v>
      </c>
      <c r="G75" s="69" t="s">
        <v>96</v>
      </c>
      <c r="H75" s="63">
        <f t="shared" si="1"/>
        <v>1166</v>
      </c>
      <c r="I75" s="70">
        <v>245.8</v>
      </c>
      <c r="J75" s="70">
        <v>256.5</v>
      </c>
      <c r="K75" s="70">
        <v>255.5</v>
      </c>
      <c r="L75" s="70">
        <v>201.1</v>
      </c>
      <c r="M75" s="70">
        <v>207.1</v>
      </c>
    </row>
    <row r="76" spans="1:13" s="33" customFormat="1" ht="26.25">
      <c r="A76" s="50"/>
      <c r="B76" s="84" t="s">
        <v>117</v>
      </c>
      <c r="C76" s="45" t="s">
        <v>54</v>
      </c>
      <c r="D76" s="31"/>
      <c r="E76" s="77" t="s">
        <v>56</v>
      </c>
      <c r="F76" s="77" t="s">
        <v>56</v>
      </c>
      <c r="G76" s="77" t="s">
        <v>56</v>
      </c>
      <c r="H76" s="68">
        <f t="shared" si="1"/>
        <v>48425.4</v>
      </c>
      <c r="I76" s="68">
        <f>SUM(I77:I80)</f>
        <v>10020.6</v>
      </c>
      <c r="J76" s="68">
        <f>SUM(J77:J80)</f>
        <v>8901.7</v>
      </c>
      <c r="K76" s="68">
        <f>SUM(K77:K80)</f>
        <v>10369.3</v>
      </c>
      <c r="L76" s="68">
        <f>SUM(L77:L80)</f>
        <v>9519.8</v>
      </c>
      <c r="M76" s="68">
        <f>SUM(M77:M80)</f>
        <v>9614</v>
      </c>
    </row>
    <row r="77" spans="1:13" ht="38.25">
      <c r="A77" s="120"/>
      <c r="B77" s="110" t="s">
        <v>162</v>
      </c>
      <c r="C77" s="117" t="s">
        <v>54</v>
      </c>
      <c r="D77" s="28" t="s">
        <v>59</v>
      </c>
      <c r="E77" s="81">
        <v>271</v>
      </c>
      <c r="F77" s="69" t="s">
        <v>63</v>
      </c>
      <c r="G77" s="69" t="s">
        <v>97</v>
      </c>
      <c r="H77" s="63">
        <f t="shared" si="1"/>
        <v>3752.4</v>
      </c>
      <c r="I77" s="70">
        <v>3752.4</v>
      </c>
      <c r="J77" s="21">
        <v>0</v>
      </c>
      <c r="K77" s="21">
        <v>0</v>
      </c>
      <c r="L77" s="21">
        <v>0</v>
      </c>
      <c r="M77" s="21">
        <v>0</v>
      </c>
    </row>
    <row r="78" spans="1:13" ht="38.25">
      <c r="A78" s="120"/>
      <c r="B78" s="110"/>
      <c r="C78" s="117"/>
      <c r="D78" s="28" t="s">
        <v>59</v>
      </c>
      <c r="E78" s="81">
        <v>271</v>
      </c>
      <c r="F78" s="69" t="s">
        <v>63</v>
      </c>
      <c r="G78" s="69" t="s">
        <v>150</v>
      </c>
      <c r="H78" s="63">
        <f t="shared" si="1"/>
        <v>13643.1</v>
      </c>
      <c r="I78" s="70">
        <v>0</v>
      </c>
      <c r="J78" s="70">
        <v>3283.3</v>
      </c>
      <c r="K78" s="70">
        <v>3988.2</v>
      </c>
      <c r="L78" s="70">
        <v>3138.7</v>
      </c>
      <c r="M78" s="70">
        <v>3232.9</v>
      </c>
    </row>
    <row r="79" spans="1:13" s="19" customFormat="1" ht="25.5">
      <c r="A79" s="120"/>
      <c r="B79" s="110" t="s">
        <v>161</v>
      </c>
      <c r="C79" s="117" t="s">
        <v>54</v>
      </c>
      <c r="D79" s="28" t="s">
        <v>58</v>
      </c>
      <c r="E79" s="81">
        <v>271</v>
      </c>
      <c r="F79" s="69" t="s">
        <v>63</v>
      </c>
      <c r="G79" s="69" t="s">
        <v>98</v>
      </c>
      <c r="H79" s="63">
        <f t="shared" si="1"/>
        <v>6268.2</v>
      </c>
      <c r="I79" s="70">
        <v>6268.2</v>
      </c>
      <c r="J79" s="70">
        <v>0</v>
      </c>
      <c r="K79" s="70">
        <v>0</v>
      </c>
      <c r="L79" s="70">
        <v>0</v>
      </c>
      <c r="M79" s="70">
        <v>0</v>
      </c>
    </row>
    <row r="80" spans="1:13" s="19" customFormat="1" ht="25.5">
      <c r="A80" s="120"/>
      <c r="B80" s="110"/>
      <c r="C80" s="117"/>
      <c r="D80" s="28" t="s">
        <v>58</v>
      </c>
      <c r="E80" s="81">
        <v>271</v>
      </c>
      <c r="F80" s="69" t="s">
        <v>63</v>
      </c>
      <c r="G80" s="69" t="s">
        <v>150</v>
      </c>
      <c r="H80" s="63">
        <f t="shared" si="1"/>
        <v>24761.699999999997</v>
      </c>
      <c r="I80" s="70">
        <v>0</v>
      </c>
      <c r="J80" s="70">
        <v>5618.4</v>
      </c>
      <c r="K80" s="70">
        <v>6381.1</v>
      </c>
      <c r="L80" s="70">
        <v>6381.1</v>
      </c>
      <c r="M80" s="70">
        <v>6381.1</v>
      </c>
    </row>
    <row r="81" spans="1:13" s="19" customFormat="1" ht="25.5" customHeight="1">
      <c r="A81" s="103" t="s">
        <v>123</v>
      </c>
      <c r="B81" s="104" t="s">
        <v>35</v>
      </c>
      <c r="C81" s="105" t="s">
        <v>54</v>
      </c>
      <c r="D81" s="29" t="s">
        <v>151</v>
      </c>
      <c r="E81" s="29" t="s">
        <v>56</v>
      </c>
      <c r="F81" s="29" t="s">
        <v>56</v>
      </c>
      <c r="G81" s="29" t="s">
        <v>56</v>
      </c>
      <c r="H81" s="63">
        <f t="shared" si="1"/>
        <v>1043.3000000000002</v>
      </c>
      <c r="I81" s="63">
        <f>I83+I85</f>
        <v>0</v>
      </c>
      <c r="J81" s="63">
        <f>J83+J85</f>
        <v>290</v>
      </c>
      <c r="K81" s="63">
        <f>K83+K85</f>
        <v>290</v>
      </c>
      <c r="L81" s="63">
        <f>L83+L85</f>
        <v>228.20000000000002</v>
      </c>
      <c r="M81" s="63">
        <f>M83+M85</f>
        <v>235.10000000000002</v>
      </c>
    </row>
    <row r="82" spans="1:13" s="19" customFormat="1" ht="38.25">
      <c r="A82" s="103"/>
      <c r="B82" s="104"/>
      <c r="C82" s="105"/>
      <c r="D82" s="28" t="s">
        <v>59</v>
      </c>
      <c r="E82" s="29" t="s">
        <v>56</v>
      </c>
      <c r="F82" s="29" t="s">
        <v>56</v>
      </c>
      <c r="G82" s="29" t="s">
        <v>56</v>
      </c>
      <c r="H82" s="63">
        <f t="shared" si="1"/>
        <v>1043.3000000000002</v>
      </c>
      <c r="I82" s="63">
        <f>I83+I85</f>
        <v>0</v>
      </c>
      <c r="J82" s="63">
        <f>J83+J85</f>
        <v>290</v>
      </c>
      <c r="K82" s="63">
        <f>K83+K85</f>
        <v>290</v>
      </c>
      <c r="L82" s="63">
        <f>L83+L85</f>
        <v>228.20000000000002</v>
      </c>
      <c r="M82" s="63">
        <f>M83+M85</f>
        <v>235.10000000000002</v>
      </c>
    </row>
    <row r="83" spans="1:13" s="33" customFormat="1" ht="51" customHeight="1">
      <c r="A83" s="50"/>
      <c r="B83" s="72" t="s">
        <v>36</v>
      </c>
      <c r="C83" s="45" t="s">
        <v>54</v>
      </c>
      <c r="D83" s="31"/>
      <c r="E83" s="31" t="s">
        <v>56</v>
      </c>
      <c r="F83" s="31" t="s">
        <v>56</v>
      </c>
      <c r="G83" s="31" t="s">
        <v>56</v>
      </c>
      <c r="H83" s="68">
        <f t="shared" si="1"/>
        <v>611.6</v>
      </c>
      <c r="I83" s="68">
        <f>I84</f>
        <v>0</v>
      </c>
      <c r="J83" s="68">
        <f>J84</f>
        <v>170</v>
      </c>
      <c r="K83" s="68">
        <f>K84</f>
        <v>170</v>
      </c>
      <c r="L83" s="68">
        <f>L84</f>
        <v>133.8</v>
      </c>
      <c r="M83" s="68">
        <f>M84</f>
        <v>137.8</v>
      </c>
    </row>
    <row r="84" spans="1:13" ht="41.25" customHeight="1">
      <c r="A84" s="48"/>
      <c r="B84" s="83" t="s">
        <v>160</v>
      </c>
      <c r="C84" s="44" t="s">
        <v>54</v>
      </c>
      <c r="D84" s="28" t="s">
        <v>59</v>
      </c>
      <c r="E84" s="81">
        <v>271</v>
      </c>
      <c r="F84" s="69" t="s">
        <v>60</v>
      </c>
      <c r="G84" s="69" t="s">
        <v>99</v>
      </c>
      <c r="H84" s="63">
        <f t="shared" si="1"/>
        <v>611.6</v>
      </c>
      <c r="I84" s="70">
        <v>0</v>
      </c>
      <c r="J84" s="70">
        <v>170</v>
      </c>
      <c r="K84" s="70">
        <v>170</v>
      </c>
      <c r="L84" s="70">
        <v>133.8</v>
      </c>
      <c r="M84" s="70">
        <v>137.8</v>
      </c>
    </row>
    <row r="85" spans="1:60" s="37" customFormat="1" ht="39" customHeight="1">
      <c r="A85" s="50"/>
      <c r="B85" s="72" t="s">
        <v>37</v>
      </c>
      <c r="C85" s="45" t="s">
        <v>54</v>
      </c>
      <c r="D85" s="31"/>
      <c r="E85" s="31" t="s">
        <v>56</v>
      </c>
      <c r="F85" s="31" t="s">
        <v>56</v>
      </c>
      <c r="G85" s="31" t="s">
        <v>56</v>
      </c>
      <c r="H85" s="68">
        <f t="shared" si="1"/>
        <v>431.7</v>
      </c>
      <c r="I85" s="85">
        <f>I86</f>
        <v>0</v>
      </c>
      <c r="J85" s="85">
        <f>J86</f>
        <v>120</v>
      </c>
      <c r="K85" s="85">
        <f>K86</f>
        <v>120</v>
      </c>
      <c r="L85" s="85">
        <f>L86</f>
        <v>94.4</v>
      </c>
      <c r="M85" s="85">
        <f>M86</f>
        <v>97.3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</row>
    <row r="86" spans="1:13" ht="37.5" customHeight="1">
      <c r="A86" s="48"/>
      <c r="B86" s="83" t="s">
        <v>159</v>
      </c>
      <c r="C86" s="44" t="s">
        <v>54</v>
      </c>
      <c r="D86" s="28" t="s">
        <v>59</v>
      </c>
      <c r="E86" s="81">
        <v>271</v>
      </c>
      <c r="F86" s="69" t="s">
        <v>63</v>
      </c>
      <c r="G86" s="69" t="s">
        <v>100</v>
      </c>
      <c r="H86" s="63">
        <f t="shared" si="1"/>
        <v>431.7</v>
      </c>
      <c r="I86" s="70">
        <v>0</v>
      </c>
      <c r="J86" s="70">
        <v>120</v>
      </c>
      <c r="K86" s="70">
        <v>120</v>
      </c>
      <c r="L86" s="70">
        <v>94.4</v>
      </c>
      <c r="M86" s="70">
        <v>97.3</v>
      </c>
    </row>
    <row r="87" spans="1:13" s="19" customFormat="1" ht="57">
      <c r="A87" s="14" t="s">
        <v>124</v>
      </c>
      <c r="B87" s="42" t="s">
        <v>158</v>
      </c>
      <c r="C87" s="46" t="s">
        <v>54</v>
      </c>
      <c r="D87" s="29" t="s">
        <v>151</v>
      </c>
      <c r="E87" s="29" t="s">
        <v>56</v>
      </c>
      <c r="F87" s="79" t="s">
        <v>56</v>
      </c>
      <c r="G87" s="79" t="s">
        <v>56</v>
      </c>
      <c r="H87" s="63">
        <f t="shared" si="1"/>
        <v>390.79999999999995</v>
      </c>
      <c r="I87" s="63">
        <f>I88</f>
        <v>85</v>
      </c>
      <c r="J87" s="63">
        <f>J88</f>
        <v>85</v>
      </c>
      <c r="K87" s="63">
        <f>K88</f>
        <v>85</v>
      </c>
      <c r="L87" s="63">
        <f>L88</f>
        <v>66.9</v>
      </c>
      <c r="M87" s="63">
        <f>M88</f>
        <v>68.9</v>
      </c>
    </row>
    <row r="88" spans="1:60" s="35" customFormat="1" ht="76.5">
      <c r="A88" s="51"/>
      <c r="B88" s="38" t="s">
        <v>118</v>
      </c>
      <c r="C88" s="43" t="s">
        <v>54</v>
      </c>
      <c r="D88" s="34" t="s">
        <v>59</v>
      </c>
      <c r="E88" s="86">
        <v>271</v>
      </c>
      <c r="F88" s="87" t="s">
        <v>64</v>
      </c>
      <c r="G88" s="87" t="s">
        <v>101</v>
      </c>
      <c r="H88" s="68">
        <f t="shared" si="1"/>
        <v>390.79999999999995</v>
      </c>
      <c r="I88" s="88">
        <v>85</v>
      </c>
      <c r="J88" s="88">
        <v>85</v>
      </c>
      <c r="K88" s="88">
        <v>85</v>
      </c>
      <c r="L88" s="88">
        <v>66.9</v>
      </c>
      <c r="M88" s="88">
        <v>68.9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13" s="19" customFormat="1" ht="25.5">
      <c r="A89" s="103" t="s">
        <v>125</v>
      </c>
      <c r="B89" s="104" t="s">
        <v>32</v>
      </c>
      <c r="C89" s="105" t="s">
        <v>54</v>
      </c>
      <c r="D89" s="29" t="s">
        <v>151</v>
      </c>
      <c r="E89" s="29" t="s">
        <v>56</v>
      </c>
      <c r="F89" s="79" t="s">
        <v>56</v>
      </c>
      <c r="G89" s="79" t="s">
        <v>56</v>
      </c>
      <c r="H89" s="63">
        <f t="shared" si="1"/>
        <v>126770.79999999999</v>
      </c>
      <c r="I89" s="63">
        <f>I93+I98</f>
        <v>25142.8</v>
      </c>
      <c r="J89" s="63">
        <f>J93+J98</f>
        <v>25314.899999999998</v>
      </c>
      <c r="K89" s="63">
        <f>K93+K98</f>
        <v>25867.2</v>
      </c>
      <c r="L89" s="63">
        <f>L93+L98</f>
        <v>25210.8</v>
      </c>
      <c r="M89" s="63">
        <f>M93+M98</f>
        <v>25235.1</v>
      </c>
    </row>
    <row r="90" spans="1:13" s="19" customFormat="1" ht="25.5">
      <c r="A90" s="103"/>
      <c r="B90" s="104"/>
      <c r="C90" s="105"/>
      <c r="D90" s="28" t="s">
        <v>57</v>
      </c>
      <c r="E90" s="29" t="s">
        <v>56</v>
      </c>
      <c r="F90" s="79" t="s">
        <v>56</v>
      </c>
      <c r="G90" s="79" t="s">
        <v>56</v>
      </c>
      <c r="H90" s="63">
        <f t="shared" si="1"/>
        <v>3070.1000000000004</v>
      </c>
      <c r="I90" s="63">
        <f>I94</f>
        <v>617.4</v>
      </c>
      <c r="J90" s="63">
        <f>J94</f>
        <v>630.7</v>
      </c>
      <c r="K90" s="63">
        <f>K94</f>
        <v>583.7</v>
      </c>
      <c r="L90" s="63">
        <f>L94</f>
        <v>607</v>
      </c>
      <c r="M90" s="63">
        <f>M94</f>
        <v>631.3</v>
      </c>
    </row>
    <row r="91" spans="1:13" s="19" customFormat="1" ht="25.5">
      <c r="A91" s="103"/>
      <c r="B91" s="104"/>
      <c r="C91" s="105"/>
      <c r="D91" s="28" t="s">
        <v>58</v>
      </c>
      <c r="E91" s="79" t="s">
        <v>56</v>
      </c>
      <c r="F91" s="79" t="s">
        <v>56</v>
      </c>
      <c r="G91" s="79" t="s">
        <v>56</v>
      </c>
      <c r="H91" s="63">
        <f t="shared" si="1"/>
        <v>123530.70000000001</v>
      </c>
      <c r="I91" s="63">
        <f>I95+I96+I97+I99+I101+I103</f>
        <v>24355.4</v>
      </c>
      <c r="J91" s="63">
        <f>J95+J96+J97+J99+J101+J103</f>
        <v>24684.2</v>
      </c>
      <c r="K91" s="63">
        <f>K95+K96+K97+K99+K101+K103</f>
        <v>25283.5</v>
      </c>
      <c r="L91" s="63">
        <f>L95+L96+L97+L99+L101+L103</f>
        <v>24603.8</v>
      </c>
      <c r="M91" s="63">
        <f>M95+M96+M97+M99+M101+M103</f>
        <v>24603.8</v>
      </c>
    </row>
    <row r="92" spans="1:13" s="19" customFormat="1" ht="38.25">
      <c r="A92" s="103"/>
      <c r="B92" s="104"/>
      <c r="C92" s="105"/>
      <c r="D92" s="28" t="s">
        <v>59</v>
      </c>
      <c r="E92" s="79" t="s">
        <v>56</v>
      </c>
      <c r="F92" s="79" t="s">
        <v>56</v>
      </c>
      <c r="G92" s="79" t="s">
        <v>56</v>
      </c>
      <c r="H92" s="63">
        <f t="shared" si="1"/>
        <v>170</v>
      </c>
      <c r="I92" s="63">
        <f>I100+I102</f>
        <v>170</v>
      </c>
      <c r="J92" s="70">
        <f>J100+J102</f>
        <v>0</v>
      </c>
      <c r="K92" s="70">
        <f>K100+K102</f>
        <v>0</v>
      </c>
      <c r="L92" s="70">
        <f>L100+L102</f>
        <v>0</v>
      </c>
      <c r="M92" s="70">
        <f>M100+M102</f>
        <v>0</v>
      </c>
    </row>
    <row r="93" spans="1:13" s="33" customFormat="1" ht="51">
      <c r="A93" s="50"/>
      <c r="B93" s="72" t="s">
        <v>119</v>
      </c>
      <c r="C93" s="43" t="s">
        <v>54</v>
      </c>
      <c r="D93" s="31"/>
      <c r="E93" s="77" t="s">
        <v>56</v>
      </c>
      <c r="F93" s="77" t="s">
        <v>56</v>
      </c>
      <c r="G93" s="77" t="s">
        <v>56</v>
      </c>
      <c r="H93" s="68">
        <f t="shared" si="1"/>
        <v>124740.4</v>
      </c>
      <c r="I93" s="68">
        <f>I94+I95+I96+I97</f>
        <v>23678.6</v>
      </c>
      <c r="J93" s="68">
        <f>J94+J95+J96+J97</f>
        <v>24748.699999999997</v>
      </c>
      <c r="K93" s="68">
        <f>K94+K95+K96+K97</f>
        <v>25867.2</v>
      </c>
      <c r="L93" s="68">
        <f>L94+L95+L96+L97</f>
        <v>25210.8</v>
      </c>
      <c r="M93" s="68">
        <f>M94+M95+M96+M97</f>
        <v>25235.1</v>
      </c>
    </row>
    <row r="94" spans="1:13" ht="36">
      <c r="A94" s="54"/>
      <c r="B94" s="89" t="s">
        <v>21</v>
      </c>
      <c r="C94" s="44" t="s">
        <v>54</v>
      </c>
      <c r="D94" s="28" t="s">
        <v>57</v>
      </c>
      <c r="E94" s="81">
        <v>271</v>
      </c>
      <c r="F94" s="69" t="s">
        <v>62</v>
      </c>
      <c r="G94" s="69" t="s">
        <v>102</v>
      </c>
      <c r="H94" s="63">
        <f t="shared" si="1"/>
        <v>3070.1000000000004</v>
      </c>
      <c r="I94" s="90">
        <v>617.4</v>
      </c>
      <c r="J94" s="70">
        <v>630.7</v>
      </c>
      <c r="K94" s="90">
        <v>583.7</v>
      </c>
      <c r="L94" s="90">
        <v>607</v>
      </c>
      <c r="M94" s="90">
        <v>631.3</v>
      </c>
    </row>
    <row r="95" spans="1:13" ht="44.25" customHeight="1">
      <c r="A95" s="54"/>
      <c r="B95" s="89" t="s">
        <v>22</v>
      </c>
      <c r="C95" s="44" t="s">
        <v>54</v>
      </c>
      <c r="D95" s="28" t="s">
        <v>58</v>
      </c>
      <c r="E95" s="69" t="s">
        <v>61</v>
      </c>
      <c r="F95" s="69" t="s">
        <v>62</v>
      </c>
      <c r="G95" s="69" t="s">
        <v>103</v>
      </c>
      <c r="H95" s="63">
        <f t="shared" si="1"/>
        <v>58000</v>
      </c>
      <c r="I95" s="90">
        <v>11800</v>
      </c>
      <c r="J95" s="70">
        <v>11850</v>
      </c>
      <c r="K95" s="90">
        <v>11450</v>
      </c>
      <c r="L95" s="90">
        <v>11450</v>
      </c>
      <c r="M95" s="90">
        <v>11450</v>
      </c>
    </row>
    <row r="96" spans="1:13" ht="25.5">
      <c r="A96" s="54"/>
      <c r="B96" s="89" t="s">
        <v>23</v>
      </c>
      <c r="C96" s="44" t="s">
        <v>54</v>
      </c>
      <c r="D96" s="28" t="s">
        <v>58</v>
      </c>
      <c r="E96" s="69" t="s">
        <v>61</v>
      </c>
      <c r="F96" s="69" t="s">
        <v>62</v>
      </c>
      <c r="G96" s="69" t="s">
        <v>104</v>
      </c>
      <c r="H96" s="63">
        <f t="shared" si="1"/>
        <v>28822.3</v>
      </c>
      <c r="I96" s="90">
        <v>4765.2</v>
      </c>
      <c r="J96" s="70">
        <v>5377.4</v>
      </c>
      <c r="K96" s="90">
        <v>6679.7</v>
      </c>
      <c r="L96" s="90">
        <v>6000</v>
      </c>
      <c r="M96" s="90">
        <v>6000</v>
      </c>
    </row>
    <row r="97" spans="1:13" ht="25.5">
      <c r="A97" s="54"/>
      <c r="B97" s="89" t="s">
        <v>24</v>
      </c>
      <c r="C97" s="44" t="s">
        <v>54</v>
      </c>
      <c r="D97" s="28" t="s">
        <v>58</v>
      </c>
      <c r="E97" s="81">
        <v>271</v>
      </c>
      <c r="F97" s="69" t="s">
        <v>62</v>
      </c>
      <c r="G97" s="69" t="s">
        <v>105</v>
      </c>
      <c r="H97" s="63">
        <f t="shared" si="1"/>
        <v>34848</v>
      </c>
      <c r="I97" s="90">
        <v>6496</v>
      </c>
      <c r="J97" s="70">
        <v>6890.6</v>
      </c>
      <c r="K97" s="90">
        <v>7153.8</v>
      </c>
      <c r="L97" s="90">
        <v>7153.8</v>
      </c>
      <c r="M97" s="90">
        <v>7153.8</v>
      </c>
    </row>
    <row r="98" spans="1:13" s="33" customFormat="1" ht="25.5">
      <c r="A98" s="50"/>
      <c r="B98" s="38" t="s">
        <v>0</v>
      </c>
      <c r="C98" s="45" t="s">
        <v>54</v>
      </c>
      <c r="D98" s="31"/>
      <c r="E98" s="78" t="s">
        <v>56</v>
      </c>
      <c r="F98" s="78" t="s">
        <v>56</v>
      </c>
      <c r="G98" s="78" t="s">
        <v>56</v>
      </c>
      <c r="H98" s="68">
        <f t="shared" si="1"/>
        <v>2030.3999999999999</v>
      </c>
      <c r="I98" s="68">
        <f>SUM(I99:I103)</f>
        <v>1464.1999999999998</v>
      </c>
      <c r="J98" s="68">
        <f>SUM(J99:J103)</f>
        <v>566.2</v>
      </c>
      <c r="K98" s="68">
        <f>SUM(K99:K103)</f>
        <v>0</v>
      </c>
      <c r="L98" s="68">
        <f>SUM(L99:L103)</f>
        <v>0</v>
      </c>
      <c r="M98" s="68">
        <f>SUM(M99:M103)</f>
        <v>0</v>
      </c>
    </row>
    <row r="99" spans="1:13" ht="60" customHeight="1">
      <c r="A99" s="48"/>
      <c r="B99" s="71" t="s">
        <v>5</v>
      </c>
      <c r="C99" s="44" t="s">
        <v>54</v>
      </c>
      <c r="D99" s="28" t="s">
        <v>58</v>
      </c>
      <c r="E99" s="81">
        <v>271</v>
      </c>
      <c r="F99" s="69" t="s">
        <v>60</v>
      </c>
      <c r="G99" s="69" t="s">
        <v>106</v>
      </c>
      <c r="H99" s="63">
        <f t="shared" si="1"/>
        <v>485.4</v>
      </c>
      <c r="I99" s="70">
        <v>485.4</v>
      </c>
      <c r="J99" s="70">
        <v>0</v>
      </c>
      <c r="K99" s="70">
        <v>0</v>
      </c>
      <c r="L99" s="70">
        <v>0</v>
      </c>
      <c r="M99" s="70">
        <v>0</v>
      </c>
    </row>
    <row r="100" spans="1:13" ht="63" customHeight="1">
      <c r="A100" s="48"/>
      <c r="B100" s="71" t="s">
        <v>6</v>
      </c>
      <c r="C100" s="44" t="s">
        <v>54</v>
      </c>
      <c r="D100" s="28" t="s">
        <v>59</v>
      </c>
      <c r="E100" s="81">
        <v>271</v>
      </c>
      <c r="F100" s="69" t="s">
        <v>60</v>
      </c>
      <c r="G100" s="69" t="s">
        <v>136</v>
      </c>
      <c r="H100" s="63">
        <f t="shared" si="1"/>
        <v>70</v>
      </c>
      <c r="I100" s="70">
        <v>70</v>
      </c>
      <c r="J100" s="70">
        <v>0</v>
      </c>
      <c r="K100" s="70">
        <v>0</v>
      </c>
      <c r="L100" s="70">
        <v>0</v>
      </c>
      <c r="M100" s="70">
        <v>0</v>
      </c>
    </row>
    <row r="101" spans="1:13" ht="53.25" customHeight="1">
      <c r="A101" s="48"/>
      <c r="B101" s="71" t="s">
        <v>7</v>
      </c>
      <c r="C101" s="44" t="s">
        <v>54</v>
      </c>
      <c r="D101" s="28" t="s">
        <v>58</v>
      </c>
      <c r="E101" s="81">
        <v>271</v>
      </c>
      <c r="F101" s="69" t="s">
        <v>63</v>
      </c>
      <c r="G101" s="69" t="s">
        <v>106</v>
      </c>
      <c r="H101" s="63">
        <f t="shared" si="1"/>
        <v>808.8</v>
      </c>
      <c r="I101" s="70">
        <v>808.8</v>
      </c>
      <c r="J101" s="70">
        <v>0</v>
      </c>
      <c r="K101" s="70">
        <v>0</v>
      </c>
      <c r="L101" s="70">
        <v>0</v>
      </c>
      <c r="M101" s="70">
        <v>0</v>
      </c>
    </row>
    <row r="102" spans="1:13" ht="30.75" customHeight="1">
      <c r="A102" s="120"/>
      <c r="B102" s="110" t="s">
        <v>8</v>
      </c>
      <c r="C102" s="44"/>
      <c r="D102" s="28" t="s">
        <v>59</v>
      </c>
      <c r="E102" s="81">
        <v>271</v>
      </c>
      <c r="F102" s="69" t="s">
        <v>63</v>
      </c>
      <c r="G102" s="69" t="s">
        <v>136</v>
      </c>
      <c r="H102" s="63">
        <f t="shared" si="1"/>
        <v>100</v>
      </c>
      <c r="I102" s="70">
        <v>100</v>
      </c>
      <c r="J102" s="70">
        <v>0</v>
      </c>
      <c r="K102" s="70">
        <v>0</v>
      </c>
      <c r="L102" s="70">
        <v>0</v>
      </c>
      <c r="M102" s="70">
        <v>0</v>
      </c>
    </row>
    <row r="103" spans="1:13" ht="30.75" customHeight="1">
      <c r="A103" s="120"/>
      <c r="B103" s="110"/>
      <c r="C103" s="44" t="s">
        <v>54</v>
      </c>
      <c r="D103" s="28" t="s">
        <v>58</v>
      </c>
      <c r="E103" s="81">
        <v>271</v>
      </c>
      <c r="F103" s="69" t="s">
        <v>63</v>
      </c>
      <c r="G103" s="69" t="s">
        <v>136</v>
      </c>
      <c r="H103" s="63">
        <f t="shared" si="1"/>
        <v>566.2</v>
      </c>
      <c r="I103" s="70">
        <v>0</v>
      </c>
      <c r="J103" s="70">
        <v>566.2</v>
      </c>
      <c r="K103" s="70">
        <v>0</v>
      </c>
      <c r="L103" s="70">
        <v>0</v>
      </c>
      <c r="M103" s="70">
        <v>0</v>
      </c>
    </row>
    <row r="104" spans="1:13" s="19" customFormat="1" ht="25.5">
      <c r="A104" s="118" t="s">
        <v>126</v>
      </c>
      <c r="B104" s="104" t="s">
        <v>33</v>
      </c>
      <c r="C104" s="105" t="s">
        <v>54</v>
      </c>
      <c r="D104" s="29" t="s">
        <v>151</v>
      </c>
      <c r="E104" s="29" t="s">
        <v>56</v>
      </c>
      <c r="F104" s="79" t="s">
        <v>56</v>
      </c>
      <c r="G104" s="79" t="s">
        <v>56</v>
      </c>
      <c r="H104" s="63">
        <f t="shared" si="1"/>
        <v>45167.8</v>
      </c>
      <c r="I104" s="63">
        <f>I107</f>
        <v>9211.300000000001</v>
      </c>
      <c r="J104" s="63">
        <f>J107</f>
        <v>8495.4</v>
      </c>
      <c r="K104" s="63">
        <f>K107</f>
        <v>9233.6</v>
      </c>
      <c r="L104" s="63">
        <f>L107</f>
        <v>9089.7</v>
      </c>
      <c r="M104" s="63">
        <f>M107</f>
        <v>9137.8</v>
      </c>
    </row>
    <row r="105" spans="1:13" s="19" customFormat="1" ht="25.5">
      <c r="A105" s="118"/>
      <c r="B105" s="104"/>
      <c r="C105" s="105"/>
      <c r="D105" s="28" t="s">
        <v>58</v>
      </c>
      <c r="E105" s="79" t="s">
        <v>56</v>
      </c>
      <c r="F105" s="79" t="s">
        <v>56</v>
      </c>
      <c r="G105" s="79" t="s">
        <v>56</v>
      </c>
      <c r="H105" s="63">
        <f t="shared" si="1"/>
        <v>36024.7</v>
      </c>
      <c r="I105" s="63">
        <f>I110</f>
        <v>7191.6</v>
      </c>
      <c r="J105" s="63">
        <f>J110</f>
        <v>6669.5</v>
      </c>
      <c r="K105" s="63">
        <f>K110</f>
        <v>7194.2</v>
      </c>
      <c r="L105" s="63">
        <f>L110</f>
        <v>7484.7</v>
      </c>
      <c r="M105" s="63">
        <f>M110</f>
        <v>7484.7</v>
      </c>
    </row>
    <row r="106" spans="1:13" s="19" customFormat="1" ht="38.25">
      <c r="A106" s="118"/>
      <c r="B106" s="104"/>
      <c r="C106" s="105"/>
      <c r="D106" s="28" t="s">
        <v>59</v>
      </c>
      <c r="E106" s="79" t="s">
        <v>56</v>
      </c>
      <c r="F106" s="79" t="s">
        <v>56</v>
      </c>
      <c r="G106" s="79" t="s">
        <v>56</v>
      </c>
      <c r="H106" s="63">
        <f t="shared" si="1"/>
        <v>9143.1</v>
      </c>
      <c r="I106" s="63">
        <f>I108+I109</f>
        <v>2019.7</v>
      </c>
      <c r="J106" s="63">
        <f>J108+J109</f>
        <v>1825.9</v>
      </c>
      <c r="K106" s="63">
        <f>K108+K109</f>
        <v>2039.4</v>
      </c>
      <c r="L106" s="63">
        <f>L108+L109</f>
        <v>1605</v>
      </c>
      <c r="M106" s="63">
        <f>M108+M109</f>
        <v>1653.1</v>
      </c>
    </row>
    <row r="107" spans="1:13" s="33" customFormat="1" ht="38.25">
      <c r="A107" s="55"/>
      <c r="B107" s="38" t="s">
        <v>1</v>
      </c>
      <c r="C107" s="45" t="s">
        <v>54</v>
      </c>
      <c r="D107" s="31"/>
      <c r="E107" s="77" t="s">
        <v>56</v>
      </c>
      <c r="F107" s="77" t="s">
        <v>56</v>
      </c>
      <c r="G107" s="77" t="s">
        <v>56</v>
      </c>
      <c r="H107" s="68">
        <f t="shared" si="1"/>
        <v>45167.8</v>
      </c>
      <c r="I107" s="68">
        <f>SUM(I108:I110)</f>
        <v>9211.300000000001</v>
      </c>
      <c r="J107" s="68">
        <f>SUM(J108:J110)</f>
        <v>8495.4</v>
      </c>
      <c r="K107" s="68">
        <f>SUM(K108:K110)</f>
        <v>9233.6</v>
      </c>
      <c r="L107" s="68">
        <f>SUM(L108:L110)</f>
        <v>9089.7</v>
      </c>
      <c r="M107" s="68">
        <f>SUM(M108:M110)</f>
        <v>9137.8</v>
      </c>
    </row>
    <row r="108" spans="1:13" ht="38.25">
      <c r="A108" s="56"/>
      <c r="B108" s="76" t="s">
        <v>25</v>
      </c>
      <c r="C108" s="44" t="s">
        <v>54</v>
      </c>
      <c r="D108" s="28" t="s">
        <v>59</v>
      </c>
      <c r="E108" s="91" t="s">
        <v>61</v>
      </c>
      <c r="F108" s="91" t="s">
        <v>66</v>
      </c>
      <c r="G108" s="91" t="s">
        <v>129</v>
      </c>
      <c r="H108" s="63">
        <f t="shared" si="1"/>
        <v>5210.2</v>
      </c>
      <c r="I108" s="70">
        <v>1107.5</v>
      </c>
      <c r="J108" s="70">
        <f>811.5+448.8</f>
        <v>1260.3</v>
      </c>
      <c r="K108" s="70">
        <v>1094.2</v>
      </c>
      <c r="L108" s="70">
        <v>861.2</v>
      </c>
      <c r="M108" s="70">
        <v>887</v>
      </c>
    </row>
    <row r="109" spans="1:13" ht="38.25">
      <c r="A109" s="56"/>
      <c r="B109" s="76" t="s">
        <v>26</v>
      </c>
      <c r="C109" s="44" t="s">
        <v>54</v>
      </c>
      <c r="D109" s="28" t="s">
        <v>59</v>
      </c>
      <c r="E109" s="91" t="s">
        <v>61</v>
      </c>
      <c r="F109" s="91" t="s">
        <v>66</v>
      </c>
      <c r="G109" s="91" t="s">
        <v>130</v>
      </c>
      <c r="H109" s="63">
        <f t="shared" si="1"/>
        <v>3932.9</v>
      </c>
      <c r="I109" s="70">
        <v>912.2</v>
      </c>
      <c r="J109" s="70">
        <v>565.6</v>
      </c>
      <c r="K109" s="70">
        <v>945.2</v>
      </c>
      <c r="L109" s="70">
        <v>743.8</v>
      </c>
      <c r="M109" s="70">
        <v>766.1</v>
      </c>
    </row>
    <row r="110" spans="1:13" ht="25.5">
      <c r="A110" s="57"/>
      <c r="B110" s="83" t="s">
        <v>27</v>
      </c>
      <c r="C110" s="44" t="s">
        <v>54</v>
      </c>
      <c r="D110" s="28" t="s">
        <v>58</v>
      </c>
      <c r="E110" s="91" t="s">
        <v>61</v>
      </c>
      <c r="F110" s="91" t="s">
        <v>62</v>
      </c>
      <c r="G110" s="91" t="s">
        <v>131</v>
      </c>
      <c r="H110" s="63">
        <f t="shared" si="1"/>
        <v>36024.7</v>
      </c>
      <c r="I110" s="90">
        <v>7191.6</v>
      </c>
      <c r="J110" s="70">
        <v>6669.5</v>
      </c>
      <c r="K110" s="90">
        <v>7194.2</v>
      </c>
      <c r="L110" s="90">
        <v>7484.7</v>
      </c>
      <c r="M110" s="90">
        <v>7484.7</v>
      </c>
    </row>
    <row r="111" spans="1:13" s="19" customFormat="1" ht="25.5" customHeight="1">
      <c r="A111" s="118" t="s">
        <v>127</v>
      </c>
      <c r="B111" s="104" t="s">
        <v>34</v>
      </c>
      <c r="C111" s="105" t="s">
        <v>54</v>
      </c>
      <c r="D111" s="29" t="s">
        <v>151</v>
      </c>
      <c r="E111" s="92" t="s">
        <v>56</v>
      </c>
      <c r="F111" s="93" t="s">
        <v>56</v>
      </c>
      <c r="G111" s="93" t="s">
        <v>56</v>
      </c>
      <c r="H111" s="63">
        <f t="shared" si="1"/>
        <v>97763.9</v>
      </c>
      <c r="I111" s="63">
        <f>I114+I117+I120</f>
        <v>21313</v>
      </c>
      <c r="J111" s="63">
        <f>J114+J117+J120</f>
        <v>20774</v>
      </c>
      <c r="K111" s="63">
        <f>K114+K117+K120</f>
        <v>21344.2</v>
      </c>
      <c r="L111" s="63">
        <f>L114+L117+L120</f>
        <v>16921.2</v>
      </c>
      <c r="M111" s="63">
        <f>M114+M117+M120</f>
        <v>17411.5</v>
      </c>
    </row>
    <row r="112" spans="1:13" s="19" customFormat="1" ht="25.5">
      <c r="A112" s="118"/>
      <c r="B112" s="104"/>
      <c r="C112" s="105"/>
      <c r="D112" s="28" t="s">
        <v>58</v>
      </c>
      <c r="E112" s="92" t="s">
        <v>56</v>
      </c>
      <c r="F112" s="93" t="s">
        <v>56</v>
      </c>
      <c r="G112" s="93" t="s">
        <v>56</v>
      </c>
      <c r="H112" s="63">
        <f t="shared" si="1"/>
        <v>3004.5</v>
      </c>
      <c r="I112" s="63">
        <f>I118+I119</f>
        <v>608.5</v>
      </c>
      <c r="J112" s="63">
        <f>J118+J119</f>
        <v>659</v>
      </c>
      <c r="K112" s="63">
        <f>K118+K119</f>
        <v>579</v>
      </c>
      <c r="L112" s="63">
        <f>L118+L119</f>
        <v>579</v>
      </c>
      <c r="M112" s="63">
        <f>M118+M119</f>
        <v>579</v>
      </c>
    </row>
    <row r="113" spans="1:13" s="19" customFormat="1" ht="38.25">
      <c r="A113" s="118"/>
      <c r="B113" s="104"/>
      <c r="C113" s="105"/>
      <c r="D113" s="28" t="s">
        <v>59</v>
      </c>
      <c r="E113" s="92" t="s">
        <v>56</v>
      </c>
      <c r="F113" s="93" t="s">
        <v>56</v>
      </c>
      <c r="G113" s="93" t="s">
        <v>56</v>
      </c>
      <c r="H113" s="63">
        <f t="shared" si="1"/>
        <v>94759.4</v>
      </c>
      <c r="I113" s="63">
        <f>I115+I116+I121+I122</f>
        <v>20704.5</v>
      </c>
      <c r="J113" s="63">
        <f>J115+J116+J121+J122</f>
        <v>20115</v>
      </c>
      <c r="K113" s="63">
        <f>K115+K116+K121+K122</f>
        <v>20765.199999999997</v>
      </c>
      <c r="L113" s="63">
        <f>L115+L116+L121+L122</f>
        <v>16342.2</v>
      </c>
      <c r="M113" s="63">
        <f>M115+M116+M121+M122</f>
        <v>16832.5</v>
      </c>
    </row>
    <row r="114" spans="1:13" s="33" customFormat="1" ht="30" customHeight="1">
      <c r="A114" s="58"/>
      <c r="B114" s="72" t="s">
        <v>120</v>
      </c>
      <c r="C114" s="45" t="s">
        <v>54</v>
      </c>
      <c r="D114" s="38"/>
      <c r="E114" s="94" t="s">
        <v>56</v>
      </c>
      <c r="F114" s="94" t="s">
        <v>56</v>
      </c>
      <c r="G114" s="94" t="s">
        <v>56</v>
      </c>
      <c r="H114" s="68">
        <f t="shared" si="1"/>
        <v>13816.4</v>
      </c>
      <c r="I114" s="68">
        <f>SUM(I115:I116)</f>
        <v>2873.4</v>
      </c>
      <c r="J114" s="68">
        <f>SUM(J115:J116)</f>
        <v>2892.1</v>
      </c>
      <c r="K114" s="68">
        <f>SUM(K115:K116)</f>
        <v>3099.3</v>
      </c>
      <c r="L114" s="68">
        <f>SUM(L115:L116)</f>
        <v>2439.2</v>
      </c>
      <c r="M114" s="68">
        <f>SUM(M115:M116)</f>
        <v>2512.4</v>
      </c>
    </row>
    <row r="115" spans="1:13" s="19" customFormat="1" ht="40.5" customHeight="1">
      <c r="A115" s="116"/>
      <c r="B115" s="110" t="s">
        <v>28</v>
      </c>
      <c r="C115" s="46"/>
      <c r="D115" s="28" t="s">
        <v>59</v>
      </c>
      <c r="E115" s="91" t="s">
        <v>61</v>
      </c>
      <c r="F115" s="91" t="s">
        <v>64</v>
      </c>
      <c r="G115" s="91" t="s">
        <v>138</v>
      </c>
      <c r="H115" s="63">
        <f t="shared" si="1"/>
        <v>2873.4</v>
      </c>
      <c r="I115" s="70">
        <v>2873.4</v>
      </c>
      <c r="J115" s="70">
        <v>0</v>
      </c>
      <c r="K115" s="70">
        <v>0</v>
      </c>
      <c r="L115" s="70">
        <v>0</v>
      </c>
      <c r="M115" s="70">
        <v>0</v>
      </c>
    </row>
    <row r="116" spans="1:13" ht="38.25">
      <c r="A116" s="116"/>
      <c r="B116" s="110"/>
      <c r="C116" s="44" t="s">
        <v>54</v>
      </c>
      <c r="D116" s="28" t="s">
        <v>59</v>
      </c>
      <c r="E116" s="91" t="s">
        <v>61</v>
      </c>
      <c r="F116" s="91" t="s">
        <v>64</v>
      </c>
      <c r="G116" s="91" t="s">
        <v>132</v>
      </c>
      <c r="H116" s="63">
        <f t="shared" si="1"/>
        <v>10942.999999999998</v>
      </c>
      <c r="I116" s="90">
        <v>0</v>
      </c>
      <c r="J116" s="70">
        <f>2840.7+51.4</f>
        <v>2892.1</v>
      </c>
      <c r="K116" s="90">
        <v>3099.3</v>
      </c>
      <c r="L116" s="90">
        <v>2439.2</v>
      </c>
      <c r="M116" s="90">
        <v>2512.4</v>
      </c>
    </row>
    <row r="117" spans="1:13" s="33" customFormat="1" ht="39" customHeight="1">
      <c r="A117" s="59"/>
      <c r="B117" s="72" t="s">
        <v>121</v>
      </c>
      <c r="C117" s="45" t="s">
        <v>54</v>
      </c>
      <c r="D117" s="38"/>
      <c r="E117" s="95" t="s">
        <v>56</v>
      </c>
      <c r="F117" s="95" t="s">
        <v>56</v>
      </c>
      <c r="G117" s="95" t="s">
        <v>56</v>
      </c>
      <c r="H117" s="68">
        <f t="shared" si="1"/>
        <v>3004.5</v>
      </c>
      <c r="I117" s="68">
        <f>SUM(I118:I119)</f>
        <v>608.5</v>
      </c>
      <c r="J117" s="68">
        <f>SUM(J118:J119)</f>
        <v>659</v>
      </c>
      <c r="K117" s="68">
        <f>SUM(K118:K119)</f>
        <v>579</v>
      </c>
      <c r="L117" s="68">
        <f>SUM(L118:L119)</f>
        <v>579</v>
      </c>
      <c r="M117" s="68">
        <f>SUM(M118:M119)</f>
        <v>579</v>
      </c>
    </row>
    <row r="118" spans="1:13" s="19" customFormat="1" ht="25.5">
      <c r="A118" s="126"/>
      <c r="B118" s="110" t="s">
        <v>29</v>
      </c>
      <c r="C118" s="46"/>
      <c r="D118" s="28" t="s">
        <v>58</v>
      </c>
      <c r="E118" s="91" t="s">
        <v>61</v>
      </c>
      <c r="F118" s="91" t="s">
        <v>64</v>
      </c>
      <c r="G118" s="91" t="s">
        <v>139</v>
      </c>
      <c r="H118" s="63">
        <f t="shared" si="1"/>
        <v>608.5</v>
      </c>
      <c r="I118" s="70">
        <v>608.5</v>
      </c>
      <c r="J118" s="70">
        <v>0</v>
      </c>
      <c r="K118" s="70">
        <v>0</v>
      </c>
      <c r="L118" s="70">
        <v>0</v>
      </c>
      <c r="M118" s="70">
        <v>0</v>
      </c>
    </row>
    <row r="119" spans="1:13" ht="25.5">
      <c r="A119" s="126"/>
      <c r="B119" s="110"/>
      <c r="C119" s="44" t="s">
        <v>54</v>
      </c>
      <c r="D119" s="28" t="s">
        <v>58</v>
      </c>
      <c r="E119" s="91" t="s">
        <v>61</v>
      </c>
      <c r="F119" s="91" t="s">
        <v>64</v>
      </c>
      <c r="G119" s="91" t="s">
        <v>133</v>
      </c>
      <c r="H119" s="63">
        <f t="shared" si="1"/>
        <v>2396</v>
      </c>
      <c r="I119" s="90">
        <v>0</v>
      </c>
      <c r="J119" s="70">
        <f>579+80</f>
        <v>659</v>
      </c>
      <c r="K119" s="90">
        <f>(444700+134300)/1000</f>
        <v>579</v>
      </c>
      <c r="L119" s="90">
        <f>(444700+134300)/1000</f>
        <v>579</v>
      </c>
      <c r="M119" s="90">
        <f>(444700+134300)/1000</f>
        <v>579</v>
      </c>
    </row>
    <row r="120" spans="1:13" s="33" customFormat="1" ht="25.5">
      <c r="A120" s="59"/>
      <c r="B120" s="72" t="s">
        <v>137</v>
      </c>
      <c r="C120" s="45" t="s">
        <v>54</v>
      </c>
      <c r="D120" s="38"/>
      <c r="E120" s="95" t="s">
        <v>56</v>
      </c>
      <c r="F120" s="95" t="s">
        <v>56</v>
      </c>
      <c r="G120" s="95" t="s">
        <v>56</v>
      </c>
      <c r="H120" s="68">
        <f t="shared" si="1"/>
        <v>80943</v>
      </c>
      <c r="I120" s="68">
        <f>SUM(I121:I122)</f>
        <v>17831.1</v>
      </c>
      <c r="J120" s="68">
        <f>SUM(J121:J122)</f>
        <v>17222.9</v>
      </c>
      <c r="K120" s="68">
        <f>SUM(K121:K122)</f>
        <v>17665.9</v>
      </c>
      <c r="L120" s="68">
        <f>SUM(L121:L122)</f>
        <v>13903</v>
      </c>
      <c r="M120" s="68">
        <f>SUM(M121:M122)</f>
        <v>14320.099999999999</v>
      </c>
    </row>
    <row r="121" spans="1:13" ht="72">
      <c r="A121" s="60"/>
      <c r="B121" s="83" t="s">
        <v>31</v>
      </c>
      <c r="C121" s="44" t="s">
        <v>54</v>
      </c>
      <c r="D121" s="28" t="s">
        <v>59</v>
      </c>
      <c r="E121" s="91" t="s">
        <v>61</v>
      </c>
      <c r="F121" s="91" t="s">
        <v>64</v>
      </c>
      <c r="G121" s="91" t="s">
        <v>134</v>
      </c>
      <c r="H121" s="63">
        <f t="shared" si="1"/>
        <v>55011.3</v>
      </c>
      <c r="I121" s="90">
        <v>12448.6</v>
      </c>
      <c r="J121" s="70">
        <v>11750.4</v>
      </c>
      <c r="K121" s="90">
        <v>11861.8</v>
      </c>
      <c r="L121" s="90">
        <v>9335.2</v>
      </c>
      <c r="M121" s="90">
        <v>9615.3</v>
      </c>
    </row>
    <row r="122" spans="1:13" ht="84">
      <c r="A122" s="60"/>
      <c r="B122" s="83" t="s">
        <v>30</v>
      </c>
      <c r="C122" s="44" t="s">
        <v>54</v>
      </c>
      <c r="D122" s="28" t="s">
        <v>59</v>
      </c>
      <c r="E122" s="91" t="s">
        <v>61</v>
      </c>
      <c r="F122" s="91" t="s">
        <v>64</v>
      </c>
      <c r="G122" s="91" t="s">
        <v>135</v>
      </c>
      <c r="H122" s="63">
        <f t="shared" si="1"/>
        <v>25931.699999999997</v>
      </c>
      <c r="I122" s="90">
        <v>5382.5</v>
      </c>
      <c r="J122" s="70">
        <v>5472.5</v>
      </c>
      <c r="K122" s="90">
        <v>5804.1</v>
      </c>
      <c r="L122" s="90">
        <v>4567.8</v>
      </c>
      <c r="M122" s="90">
        <v>4704.8</v>
      </c>
    </row>
    <row r="123" spans="5:8" ht="15">
      <c r="E123" s="22"/>
      <c r="F123" s="22"/>
      <c r="G123" s="22"/>
      <c r="H123" s="22"/>
    </row>
    <row r="124" spans="5:8" ht="15">
      <c r="E124" s="22"/>
      <c r="F124" s="22"/>
      <c r="G124" s="22"/>
      <c r="H124" s="22"/>
    </row>
    <row r="125" spans="5:8" ht="15">
      <c r="E125" s="22"/>
      <c r="F125" s="22"/>
      <c r="G125" s="22"/>
      <c r="H125" s="22"/>
    </row>
    <row r="126" spans="5:8" ht="15">
      <c r="E126" s="22"/>
      <c r="F126" s="22"/>
      <c r="G126" s="22"/>
      <c r="H126" s="22"/>
    </row>
    <row r="127" spans="5:9" ht="15">
      <c r="E127" s="22"/>
      <c r="F127" s="22"/>
      <c r="G127" s="22"/>
      <c r="H127" s="22"/>
      <c r="I127" s="24"/>
    </row>
    <row r="128" spans="6:9" ht="15">
      <c r="F128" s="22"/>
      <c r="G128" s="22"/>
      <c r="H128" s="22"/>
      <c r="I128" s="24"/>
    </row>
    <row r="129" spans="6:8" ht="15">
      <c r="F129" s="22"/>
      <c r="G129" s="22"/>
      <c r="H129" s="22"/>
    </row>
    <row r="130" spans="6:8" ht="15">
      <c r="F130" s="22"/>
      <c r="G130" s="22"/>
      <c r="H130" s="22"/>
    </row>
  </sheetData>
  <sheetProtection/>
  <mergeCells count="67">
    <mergeCell ref="C81:C82"/>
    <mergeCell ref="C89:C92"/>
    <mergeCell ref="A104:A106"/>
    <mergeCell ref="B104:B106"/>
    <mergeCell ref="C111:C113"/>
    <mergeCell ref="A115:A116"/>
    <mergeCell ref="B115:B116"/>
    <mergeCell ref="A79:A80"/>
    <mergeCell ref="B79:B80"/>
    <mergeCell ref="C79:C80"/>
    <mergeCell ref="A81:A82"/>
    <mergeCell ref="B81:B82"/>
    <mergeCell ref="C104:C106"/>
    <mergeCell ref="A77:A78"/>
    <mergeCell ref="A118:A119"/>
    <mergeCell ref="B118:B119"/>
    <mergeCell ref="A89:A92"/>
    <mergeCell ref="B89:B92"/>
    <mergeCell ref="A111:A113"/>
    <mergeCell ref="B111:B113"/>
    <mergeCell ref="A102:A103"/>
    <mergeCell ref="B102:B103"/>
    <mergeCell ref="A66:A67"/>
    <mergeCell ref="B66:B67"/>
    <mergeCell ref="C66:C67"/>
    <mergeCell ref="A68:A70"/>
    <mergeCell ref="B68:B70"/>
    <mergeCell ref="C68:C70"/>
    <mergeCell ref="A41:A42"/>
    <mergeCell ref="B41:B42"/>
    <mergeCell ref="C41:C42"/>
    <mergeCell ref="B77:B78"/>
    <mergeCell ref="C77:C78"/>
    <mergeCell ref="A55:A56"/>
    <mergeCell ref="B55:B56"/>
    <mergeCell ref="A57:A58"/>
    <mergeCell ref="B57:B58"/>
    <mergeCell ref="C57:C58"/>
    <mergeCell ref="C28:C29"/>
    <mergeCell ref="A30:A33"/>
    <mergeCell ref="B30:B33"/>
    <mergeCell ref="C30:C33"/>
    <mergeCell ref="A39:A40"/>
    <mergeCell ref="B39:B40"/>
    <mergeCell ref="A12:A14"/>
    <mergeCell ref="B12:B14"/>
    <mergeCell ref="C12:C14"/>
    <mergeCell ref="A43:A46"/>
    <mergeCell ref="B43:B46"/>
    <mergeCell ref="C43:C46"/>
    <mergeCell ref="A20:A21"/>
    <mergeCell ref="B20:B21"/>
    <mergeCell ref="A28:A29"/>
    <mergeCell ref="B28:B29"/>
    <mergeCell ref="A8:A11"/>
    <mergeCell ref="B8:B11"/>
    <mergeCell ref="C8:C11"/>
    <mergeCell ref="A5:A6"/>
    <mergeCell ref="B5:B6"/>
    <mergeCell ref="D5:D6"/>
    <mergeCell ref="D1:G1"/>
    <mergeCell ref="L1:M1"/>
    <mergeCell ref="L2:M2"/>
    <mergeCell ref="A4:M4"/>
    <mergeCell ref="J5:J6"/>
    <mergeCell ref="A3:K3"/>
    <mergeCell ref="E5: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30"/>
  <sheetViews>
    <sheetView zoomScalePageLayoutView="0" workbookViewId="0" topLeftCell="A2">
      <selection activeCell="O122" sqref="O122"/>
    </sheetView>
  </sheetViews>
  <sheetFormatPr defaultColWidth="8.7109375" defaultRowHeight="12.75"/>
  <cols>
    <col min="1" max="1" width="5.7109375" style="10" customWidth="1"/>
    <col min="2" max="2" width="43.421875" style="10" customWidth="1"/>
    <col min="3" max="3" width="16.00390625" style="10" customWidth="1"/>
    <col min="4" max="4" width="12.28125" style="10" customWidth="1"/>
    <col min="5" max="5" width="7.7109375" style="10" customWidth="1"/>
    <col min="6" max="6" width="7.00390625" style="10" customWidth="1"/>
    <col min="7" max="7" width="11.28125" style="10" customWidth="1"/>
    <col min="8" max="8" width="13.28125" style="10" hidden="1" customWidth="1"/>
    <col min="9" max="9" width="14.57421875" style="7" hidden="1" customWidth="1"/>
    <col min="10" max="10" width="14.57421875" style="23" hidden="1" customWidth="1"/>
    <col min="11" max="11" width="18.28125" style="23" customWidth="1"/>
    <col min="12" max="13" width="14.57421875" style="23" hidden="1" customWidth="1"/>
    <col min="14" max="60" width="9.140625" style="9" customWidth="1"/>
    <col min="61" max="16384" width="8.7109375" style="10" customWidth="1"/>
  </cols>
  <sheetData>
    <row r="1" spans="1:13" ht="18.75">
      <c r="A1" s="4"/>
      <c r="B1" s="5"/>
      <c r="C1" s="5"/>
      <c r="D1" s="115"/>
      <c r="E1" s="115"/>
      <c r="F1" s="115"/>
      <c r="G1" s="115"/>
      <c r="H1" s="6"/>
      <c r="J1" s="8"/>
      <c r="K1" s="8"/>
      <c r="L1" s="102" t="s">
        <v>38</v>
      </c>
      <c r="M1" s="102"/>
    </row>
    <row r="2" spans="1:13" ht="18.75">
      <c r="A2" s="4"/>
      <c r="B2" s="5"/>
      <c r="C2" s="5"/>
      <c r="D2" s="25"/>
      <c r="E2" s="6"/>
      <c r="F2" s="6"/>
      <c r="G2" s="6"/>
      <c r="H2" s="6"/>
      <c r="J2" s="8"/>
      <c r="K2" s="8"/>
      <c r="L2" s="102" t="s">
        <v>39</v>
      </c>
      <c r="M2" s="102"/>
    </row>
    <row r="3" spans="1:13" ht="48.75" customHeight="1">
      <c r="A3" s="127" t="s">
        <v>184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1"/>
      <c r="M3" s="11"/>
    </row>
    <row r="4" spans="1:15" ht="21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"/>
      <c r="O4" s="12"/>
    </row>
    <row r="5" spans="1:13" ht="60.75" customHeight="1">
      <c r="A5" s="111" t="s">
        <v>40</v>
      </c>
      <c r="B5" s="108" t="s">
        <v>41</v>
      </c>
      <c r="C5" s="30" t="s">
        <v>109</v>
      </c>
      <c r="D5" s="112" t="s">
        <v>42</v>
      </c>
      <c r="E5" s="108" t="s">
        <v>43</v>
      </c>
      <c r="F5" s="108"/>
      <c r="G5" s="108"/>
      <c r="H5" s="3" t="s">
        <v>44</v>
      </c>
      <c r="I5" s="96" t="s">
        <v>45</v>
      </c>
      <c r="J5" s="97"/>
      <c r="K5" s="128" t="s">
        <v>183</v>
      </c>
      <c r="L5" s="97"/>
      <c r="M5" s="98"/>
    </row>
    <row r="6" spans="1:13" ht="39" customHeight="1">
      <c r="A6" s="111"/>
      <c r="B6" s="108"/>
      <c r="C6" s="30" t="s">
        <v>108</v>
      </c>
      <c r="D6" s="112"/>
      <c r="E6" s="13" t="s">
        <v>46</v>
      </c>
      <c r="F6" s="13" t="s">
        <v>47</v>
      </c>
      <c r="G6" s="13" t="s">
        <v>71</v>
      </c>
      <c r="H6" s="1" t="s">
        <v>48</v>
      </c>
      <c r="I6" s="14" t="s">
        <v>49</v>
      </c>
      <c r="J6" s="99" t="s">
        <v>50</v>
      </c>
      <c r="K6" s="129"/>
      <c r="L6" s="100" t="s">
        <v>52</v>
      </c>
      <c r="M6" s="13" t="s">
        <v>53</v>
      </c>
    </row>
    <row r="7" spans="1:60" s="16" customFormat="1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29">
        <v>9</v>
      </c>
      <c r="J7" s="30">
        <v>10</v>
      </c>
      <c r="K7" s="30">
        <v>11</v>
      </c>
      <c r="L7" s="30">
        <v>12</v>
      </c>
      <c r="M7" s="30">
        <v>13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s="17" customFormat="1" ht="26.25" customHeight="1">
      <c r="A8" s="124" t="s">
        <v>67</v>
      </c>
      <c r="B8" s="113" t="s">
        <v>73</v>
      </c>
      <c r="C8" s="114" t="s">
        <v>54</v>
      </c>
      <c r="D8" s="61" t="s">
        <v>55</v>
      </c>
      <c r="E8" s="62" t="s">
        <v>56</v>
      </c>
      <c r="F8" s="62" t="s">
        <v>56</v>
      </c>
      <c r="G8" s="62" t="s">
        <v>56</v>
      </c>
      <c r="H8" s="63">
        <f>SUM(I8:M8)</f>
        <v>2459296.7</v>
      </c>
      <c r="I8" s="63">
        <f>I12+I30+I68+I81+I87+I89+I104+I111</f>
        <v>507689.8999999999</v>
      </c>
      <c r="J8" s="63">
        <f>J12+J30+J68+J81+J87+J89+J104+J111</f>
        <v>507030.9</v>
      </c>
      <c r="K8" s="63">
        <f>K12+K30+K68+K81+K87+K89+K104+K111</f>
        <v>524556.1000000001</v>
      </c>
      <c r="L8" s="63">
        <f>L12+L30+L68+L81+L87+L89+L104+L111</f>
        <v>460758.0000000002</v>
      </c>
      <c r="M8" s="63">
        <f>M12+M30+M68+M81+M87+M89+M104+M111</f>
        <v>459261.8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17" customFormat="1" ht="29.25" customHeight="1">
      <c r="A9" s="124"/>
      <c r="B9" s="113"/>
      <c r="C9" s="114"/>
      <c r="D9" s="29" t="s">
        <v>57</v>
      </c>
      <c r="E9" s="62" t="s">
        <v>56</v>
      </c>
      <c r="F9" s="62" t="s">
        <v>56</v>
      </c>
      <c r="G9" s="62" t="s">
        <v>56</v>
      </c>
      <c r="H9" s="63">
        <f aca="true" t="shared" si="0" ref="H9:H72">SUM(I9:M9)</f>
        <v>4624</v>
      </c>
      <c r="I9" s="63">
        <f>I31+I90</f>
        <v>1771.4</v>
      </c>
      <c r="J9" s="63">
        <f>J31+J90</f>
        <v>630.7</v>
      </c>
      <c r="K9" s="63">
        <f>K31+K90</f>
        <v>983.6</v>
      </c>
      <c r="L9" s="63">
        <f>L31+L90</f>
        <v>607</v>
      </c>
      <c r="M9" s="63">
        <f>M31+M90</f>
        <v>631.3</v>
      </c>
      <c r="N9" s="2"/>
      <c r="O9" s="1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17" customFormat="1" ht="29.25" customHeight="1">
      <c r="A10" s="124"/>
      <c r="B10" s="113"/>
      <c r="C10" s="114"/>
      <c r="D10" s="29" t="s">
        <v>58</v>
      </c>
      <c r="E10" s="62" t="s">
        <v>56</v>
      </c>
      <c r="F10" s="62" t="s">
        <v>56</v>
      </c>
      <c r="G10" s="62" t="s">
        <v>56</v>
      </c>
      <c r="H10" s="63">
        <f t="shared" si="0"/>
        <v>1446269.5</v>
      </c>
      <c r="I10" s="63">
        <f>I13+I32+I69+I91+I105+I112</f>
        <v>296755.89999999997</v>
      </c>
      <c r="J10" s="63">
        <f>J13+J32+J69+J91+J105+J112</f>
        <v>285789.1</v>
      </c>
      <c r="K10" s="63">
        <f>K13+K32+K69+K91+K105+K112</f>
        <v>291350.5</v>
      </c>
      <c r="L10" s="63">
        <f>L13+L32+L69+L91+L105+L112</f>
        <v>286187</v>
      </c>
      <c r="M10" s="63">
        <f>M13+M32+M69+M91+M105+M112</f>
        <v>286187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17" customFormat="1" ht="39.75" customHeight="1">
      <c r="A11" s="124"/>
      <c r="B11" s="113"/>
      <c r="C11" s="114"/>
      <c r="D11" s="29" t="s">
        <v>59</v>
      </c>
      <c r="E11" s="62" t="s">
        <v>56</v>
      </c>
      <c r="F11" s="62" t="s">
        <v>56</v>
      </c>
      <c r="G11" s="62" t="s">
        <v>56</v>
      </c>
      <c r="H11" s="63">
        <f t="shared" si="0"/>
        <v>1008403.2</v>
      </c>
      <c r="I11" s="63">
        <f>I14+I33+I70+I82+I88+I92+I106+I113</f>
        <v>209162.6</v>
      </c>
      <c r="J11" s="63">
        <f>J14+J33+J70+J82+J88+J92+J106+J113</f>
        <v>220611.1</v>
      </c>
      <c r="K11" s="63">
        <f>K14+K33+K70+K82+K88+K92+K106+K113</f>
        <v>232222</v>
      </c>
      <c r="L11" s="63">
        <f>L14+L33+L70+L82+L88+L92+L106+L113</f>
        <v>173964</v>
      </c>
      <c r="M11" s="63">
        <f>M14+M33+M70+M82+M88+M92+M106+M113</f>
        <v>172443.50000000003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13" s="39" customFormat="1" ht="25.5" customHeight="1">
      <c r="A12" s="106" t="s">
        <v>68</v>
      </c>
      <c r="B12" s="104" t="s">
        <v>74</v>
      </c>
      <c r="C12" s="107" t="s">
        <v>54</v>
      </c>
      <c r="D12" s="64" t="s">
        <v>151</v>
      </c>
      <c r="E12" s="65" t="s">
        <v>56</v>
      </c>
      <c r="F12" s="65" t="s">
        <v>56</v>
      </c>
      <c r="G12" s="65" t="s">
        <v>56</v>
      </c>
      <c r="H12" s="66">
        <f t="shared" si="0"/>
        <v>576404.8</v>
      </c>
      <c r="I12" s="66">
        <f>I15+I23+I25+I27</f>
        <v>119959.50000000001</v>
      </c>
      <c r="J12" s="66">
        <f>J15+J23+J25+J27</f>
        <v>123200.70000000001</v>
      </c>
      <c r="K12" s="66">
        <f>K15+K23+K25+K27</f>
        <v>121564.10000000002</v>
      </c>
      <c r="L12" s="66">
        <f>L15+L23+L25+L27</f>
        <v>106231.90000000002</v>
      </c>
      <c r="M12" s="66">
        <f>M15+M23+M25+M27</f>
        <v>105448.60000000002</v>
      </c>
    </row>
    <row r="13" spans="1:13" s="9" customFormat="1" ht="28.5" customHeight="1">
      <c r="A13" s="106"/>
      <c r="B13" s="104"/>
      <c r="C13" s="107"/>
      <c r="D13" s="29" t="s">
        <v>58</v>
      </c>
      <c r="E13" s="62" t="s">
        <v>56</v>
      </c>
      <c r="F13" s="62" t="s">
        <v>56</v>
      </c>
      <c r="G13" s="62" t="s">
        <v>56</v>
      </c>
      <c r="H13" s="63">
        <f t="shared" si="0"/>
        <v>299512.8</v>
      </c>
      <c r="I13" s="63">
        <f>I16+I20+I21+I24+I26+I28+I29</f>
        <v>59265.799999999996</v>
      </c>
      <c r="J13" s="63">
        <f>J16+J20+J21+J24+J26+J28+J29</f>
        <v>60453</v>
      </c>
      <c r="K13" s="63">
        <f>K16+K20+K21+K24+K26+K28</f>
        <v>59831</v>
      </c>
      <c r="L13" s="63">
        <f>L16+L20+L21+L24+L26+L28+L29</f>
        <v>59981.5</v>
      </c>
      <c r="M13" s="63">
        <f>M16+M20+M21+M24+M26+M28+M29</f>
        <v>59981.5</v>
      </c>
    </row>
    <row r="14" spans="1:13" s="9" customFormat="1" ht="37.5" customHeight="1">
      <c r="A14" s="106"/>
      <c r="B14" s="104"/>
      <c r="C14" s="107"/>
      <c r="D14" s="29" t="s">
        <v>59</v>
      </c>
      <c r="E14" s="62" t="s">
        <v>56</v>
      </c>
      <c r="F14" s="62" t="s">
        <v>56</v>
      </c>
      <c r="G14" s="62" t="s">
        <v>56</v>
      </c>
      <c r="H14" s="63">
        <f t="shared" si="0"/>
        <v>276892</v>
      </c>
      <c r="I14" s="63">
        <f>I17+I18+I19+I22</f>
        <v>60693.700000000004</v>
      </c>
      <c r="J14" s="63">
        <f>J17+J18+J19+J22</f>
        <v>62747.700000000004</v>
      </c>
      <c r="K14" s="63">
        <f>K17+K18+K19+K22+K29</f>
        <v>61733.1</v>
      </c>
      <c r="L14" s="63">
        <f>L17+L18+L19+L22</f>
        <v>46250.399999999994</v>
      </c>
      <c r="M14" s="63">
        <f>M17+M18+M19+M22</f>
        <v>45467.1</v>
      </c>
    </row>
    <row r="15" spans="1:13" s="32" customFormat="1" ht="32.25" customHeight="1">
      <c r="A15" s="47"/>
      <c r="B15" s="38" t="s">
        <v>110</v>
      </c>
      <c r="C15" s="43" t="s">
        <v>54</v>
      </c>
      <c r="D15" s="31"/>
      <c r="E15" s="67" t="s">
        <v>56</v>
      </c>
      <c r="F15" s="67" t="s">
        <v>56</v>
      </c>
      <c r="G15" s="67" t="s">
        <v>56</v>
      </c>
      <c r="H15" s="68">
        <f t="shared" si="0"/>
        <v>543973.7000000001</v>
      </c>
      <c r="I15" s="68">
        <f>SUM(I16:I22)</f>
        <v>111092.6</v>
      </c>
      <c r="J15" s="68">
        <f>SUM(J16:J22)</f>
        <v>116382.6</v>
      </c>
      <c r="K15" s="68">
        <f>SUM(K16:K22)</f>
        <v>116082.40000000001</v>
      </c>
      <c r="L15" s="68">
        <f>SUM(L16:L22)</f>
        <v>100599.70000000001</v>
      </c>
      <c r="M15" s="68">
        <f>SUM(M16:M22)</f>
        <v>99816.40000000001</v>
      </c>
    </row>
    <row r="16" spans="1:13" s="9" customFormat="1" ht="25.5">
      <c r="A16" s="48"/>
      <c r="B16" s="27" t="s">
        <v>152</v>
      </c>
      <c r="C16" s="44" t="s">
        <v>54</v>
      </c>
      <c r="D16" s="28" t="s">
        <v>58</v>
      </c>
      <c r="E16" s="69" t="s">
        <v>61</v>
      </c>
      <c r="F16" s="69" t="s">
        <v>60</v>
      </c>
      <c r="G16" s="69" t="s">
        <v>142</v>
      </c>
      <c r="H16" s="63">
        <f t="shared" si="0"/>
        <v>56.5</v>
      </c>
      <c r="I16" s="70">
        <v>56.5</v>
      </c>
      <c r="J16" s="70">
        <v>0</v>
      </c>
      <c r="K16" s="70">
        <v>0</v>
      </c>
      <c r="L16" s="70">
        <v>0</v>
      </c>
      <c r="M16" s="70">
        <v>0</v>
      </c>
    </row>
    <row r="17" spans="1:13" ht="38.25">
      <c r="A17" s="48"/>
      <c r="B17" s="27" t="s">
        <v>153</v>
      </c>
      <c r="C17" s="44" t="s">
        <v>54</v>
      </c>
      <c r="D17" s="28" t="s">
        <v>59</v>
      </c>
      <c r="E17" s="69" t="s">
        <v>61</v>
      </c>
      <c r="F17" s="69" t="s">
        <v>60</v>
      </c>
      <c r="G17" s="69" t="s">
        <v>141</v>
      </c>
      <c r="H17" s="63">
        <f t="shared" si="0"/>
        <v>44.8</v>
      </c>
      <c r="I17" s="70">
        <v>44.8</v>
      </c>
      <c r="J17" s="70">
        <v>0</v>
      </c>
      <c r="K17" s="70">
        <v>0</v>
      </c>
      <c r="L17" s="70">
        <v>0</v>
      </c>
      <c r="M17" s="70">
        <v>0</v>
      </c>
    </row>
    <row r="18" spans="1:13" ht="76.5" customHeight="1">
      <c r="A18" s="49"/>
      <c r="B18" s="27" t="s">
        <v>154</v>
      </c>
      <c r="C18" s="44" t="s">
        <v>54</v>
      </c>
      <c r="D18" s="28" t="s">
        <v>59</v>
      </c>
      <c r="E18" s="69">
        <v>271</v>
      </c>
      <c r="F18" s="69" t="s">
        <v>60</v>
      </c>
      <c r="G18" s="69" t="s">
        <v>72</v>
      </c>
      <c r="H18" s="63">
        <f t="shared" si="0"/>
        <v>273225.7</v>
      </c>
      <c r="I18" s="70">
        <v>60084.9</v>
      </c>
      <c r="J18" s="70">
        <v>61626.4</v>
      </c>
      <c r="K18" s="70">
        <v>60986.4</v>
      </c>
      <c r="L18" s="70">
        <v>45662.7</v>
      </c>
      <c r="M18" s="70">
        <v>44865.3</v>
      </c>
    </row>
    <row r="19" spans="1:13" ht="38.25">
      <c r="A19" s="48"/>
      <c r="B19" s="27" t="s">
        <v>155</v>
      </c>
      <c r="C19" s="44" t="s">
        <v>54</v>
      </c>
      <c r="D19" s="28" t="s">
        <v>59</v>
      </c>
      <c r="E19" s="69">
        <v>271</v>
      </c>
      <c r="F19" s="69" t="s">
        <v>60</v>
      </c>
      <c r="G19" s="69" t="s">
        <v>75</v>
      </c>
      <c r="H19" s="63">
        <f t="shared" si="0"/>
        <v>1640.1</v>
      </c>
      <c r="I19" s="70">
        <v>564</v>
      </c>
      <c r="J19" s="70">
        <v>296.8</v>
      </c>
      <c r="K19" s="70">
        <v>300</v>
      </c>
      <c r="L19" s="70">
        <v>236.1</v>
      </c>
      <c r="M19" s="70">
        <v>243.2</v>
      </c>
    </row>
    <row r="20" spans="1:13" ht="25.5">
      <c r="A20" s="119"/>
      <c r="B20" s="123" t="s">
        <v>156</v>
      </c>
      <c r="C20" s="44" t="s">
        <v>54</v>
      </c>
      <c r="D20" s="28" t="s">
        <v>58</v>
      </c>
      <c r="E20" s="69">
        <v>271</v>
      </c>
      <c r="F20" s="69" t="s">
        <v>60</v>
      </c>
      <c r="G20" s="69" t="s">
        <v>76</v>
      </c>
      <c r="H20" s="63">
        <f t="shared" si="0"/>
        <v>50342.4</v>
      </c>
      <c r="I20" s="70">
        <v>50342.4</v>
      </c>
      <c r="J20" s="70">
        <v>0</v>
      </c>
      <c r="K20" s="70">
        <v>0</v>
      </c>
      <c r="L20" s="70">
        <v>0</v>
      </c>
      <c r="M20" s="70">
        <v>0</v>
      </c>
    </row>
    <row r="21" spans="1:13" ht="25.5">
      <c r="A21" s="119"/>
      <c r="B21" s="123"/>
      <c r="C21" s="44" t="s">
        <v>54</v>
      </c>
      <c r="D21" s="28" t="s">
        <v>58</v>
      </c>
      <c r="E21" s="69">
        <v>271</v>
      </c>
      <c r="F21" s="69" t="s">
        <v>60</v>
      </c>
      <c r="G21" s="69" t="s">
        <v>145</v>
      </c>
      <c r="H21" s="63">
        <f t="shared" si="0"/>
        <v>216682.8</v>
      </c>
      <c r="I21" s="70">
        <v>0</v>
      </c>
      <c r="J21" s="70">
        <v>53634.9</v>
      </c>
      <c r="K21" s="70">
        <v>54349.3</v>
      </c>
      <c r="L21" s="70">
        <v>54349.3</v>
      </c>
      <c r="M21" s="70">
        <v>54349.3</v>
      </c>
    </row>
    <row r="22" spans="1:13" ht="38.25">
      <c r="A22" s="48"/>
      <c r="B22" s="27" t="s">
        <v>157</v>
      </c>
      <c r="C22" s="44" t="s">
        <v>54</v>
      </c>
      <c r="D22" s="28" t="s">
        <v>59</v>
      </c>
      <c r="E22" s="69" t="s">
        <v>61</v>
      </c>
      <c r="F22" s="69" t="s">
        <v>60</v>
      </c>
      <c r="G22" s="69" t="s">
        <v>140</v>
      </c>
      <c r="H22" s="63">
        <f t="shared" si="0"/>
        <v>1981.4</v>
      </c>
      <c r="I22" s="70">
        <v>0</v>
      </c>
      <c r="J22" s="70">
        <v>824.5</v>
      </c>
      <c r="K22" s="70">
        <v>446.7</v>
      </c>
      <c r="L22" s="70">
        <v>351.6</v>
      </c>
      <c r="M22" s="70">
        <v>358.6</v>
      </c>
    </row>
    <row r="23" spans="1:13" s="33" customFormat="1" ht="78" customHeight="1">
      <c r="A23" s="50"/>
      <c r="B23" s="38" t="s">
        <v>11</v>
      </c>
      <c r="C23" s="45" t="s">
        <v>54</v>
      </c>
      <c r="D23" s="31"/>
      <c r="E23" s="67" t="s">
        <v>56</v>
      </c>
      <c r="F23" s="67" t="s">
        <v>56</v>
      </c>
      <c r="G23" s="67" t="s">
        <v>56</v>
      </c>
      <c r="H23" s="68">
        <f t="shared" si="0"/>
        <v>25703</v>
      </c>
      <c r="I23" s="68">
        <f>I24</f>
        <v>5599.1</v>
      </c>
      <c r="J23" s="68">
        <f>J24</f>
        <v>4951.1</v>
      </c>
      <c r="K23" s="68">
        <f>K24</f>
        <v>4950.6</v>
      </c>
      <c r="L23" s="68">
        <f>L24</f>
        <v>5101.1</v>
      </c>
      <c r="M23" s="68">
        <f>M24</f>
        <v>5101.1</v>
      </c>
    </row>
    <row r="24" spans="1:13" ht="62.25" customHeight="1">
      <c r="A24" s="48"/>
      <c r="B24" s="71" t="s">
        <v>182</v>
      </c>
      <c r="C24" s="44" t="s">
        <v>54</v>
      </c>
      <c r="D24" s="28" t="s">
        <v>58</v>
      </c>
      <c r="E24" s="69" t="s">
        <v>61</v>
      </c>
      <c r="F24" s="69" t="s">
        <v>62</v>
      </c>
      <c r="G24" s="69" t="s">
        <v>77</v>
      </c>
      <c r="H24" s="63">
        <f t="shared" si="0"/>
        <v>25703</v>
      </c>
      <c r="I24" s="70">
        <v>5599.1</v>
      </c>
      <c r="J24" s="70">
        <v>4951.1</v>
      </c>
      <c r="K24" s="70">
        <v>4950.6</v>
      </c>
      <c r="L24" s="70">
        <v>5101.1</v>
      </c>
      <c r="M24" s="70">
        <v>5101.1</v>
      </c>
    </row>
    <row r="25" spans="1:13" s="33" customFormat="1" ht="77.25" customHeight="1">
      <c r="A25" s="50"/>
      <c r="B25" s="72" t="s">
        <v>12</v>
      </c>
      <c r="C25" s="43" t="s">
        <v>54</v>
      </c>
      <c r="D25" s="31"/>
      <c r="E25" s="67" t="s">
        <v>56</v>
      </c>
      <c r="F25" s="67" t="s">
        <v>56</v>
      </c>
      <c r="G25" s="67" t="s">
        <v>56</v>
      </c>
      <c r="H25" s="68">
        <f t="shared" si="0"/>
        <v>2403.2</v>
      </c>
      <c r="I25" s="68">
        <f>I26</f>
        <v>291.2</v>
      </c>
      <c r="J25" s="68">
        <f>J26</f>
        <v>518.7</v>
      </c>
      <c r="K25" s="68">
        <f>K26</f>
        <v>531.1</v>
      </c>
      <c r="L25" s="68">
        <f>L26</f>
        <v>531.1</v>
      </c>
      <c r="M25" s="68">
        <f>M26</f>
        <v>531.1</v>
      </c>
    </row>
    <row r="26" spans="1:13" ht="60">
      <c r="A26" s="48"/>
      <c r="B26" s="71" t="s">
        <v>181</v>
      </c>
      <c r="C26" s="44" t="s">
        <v>54</v>
      </c>
      <c r="D26" s="28" t="s">
        <v>58</v>
      </c>
      <c r="E26" s="69" t="s">
        <v>61</v>
      </c>
      <c r="F26" s="69" t="s">
        <v>60</v>
      </c>
      <c r="G26" s="69" t="s">
        <v>78</v>
      </c>
      <c r="H26" s="63">
        <f t="shared" si="0"/>
        <v>2403.2</v>
      </c>
      <c r="I26" s="70">
        <v>291.2</v>
      </c>
      <c r="J26" s="70">
        <f>352.8+165.9</f>
        <v>518.7</v>
      </c>
      <c r="K26" s="70">
        <v>531.1</v>
      </c>
      <c r="L26" s="70">
        <v>531.1</v>
      </c>
      <c r="M26" s="70">
        <v>531.1</v>
      </c>
    </row>
    <row r="27" spans="1:13" s="33" customFormat="1" ht="25.5">
      <c r="A27" s="50"/>
      <c r="B27" s="38" t="s">
        <v>13</v>
      </c>
      <c r="C27" s="43" t="s">
        <v>54</v>
      </c>
      <c r="D27" s="31"/>
      <c r="E27" s="67" t="s">
        <v>56</v>
      </c>
      <c r="F27" s="67" t="s">
        <v>56</v>
      </c>
      <c r="G27" s="67" t="s">
        <v>56</v>
      </c>
      <c r="H27" s="68">
        <f t="shared" si="0"/>
        <v>4324.9</v>
      </c>
      <c r="I27" s="68">
        <f>SUM(I28:I29)</f>
        <v>2976.6</v>
      </c>
      <c r="J27" s="68">
        <f>SUM(J28:J29)</f>
        <v>1348.3</v>
      </c>
      <c r="K27" s="68">
        <f>SUM(K28:K29)</f>
        <v>0</v>
      </c>
      <c r="L27" s="68">
        <f>SUM(L28:L29)</f>
        <v>0</v>
      </c>
      <c r="M27" s="68">
        <f>SUM(M28:M29)</f>
        <v>0</v>
      </c>
    </row>
    <row r="28" spans="1:13" ht="34.5" customHeight="1">
      <c r="A28" s="120"/>
      <c r="B28" s="110" t="s">
        <v>180</v>
      </c>
      <c r="C28" s="117" t="s">
        <v>54</v>
      </c>
      <c r="D28" s="28" t="s">
        <v>58</v>
      </c>
      <c r="E28" s="69" t="s">
        <v>61</v>
      </c>
      <c r="F28" s="69" t="s">
        <v>60</v>
      </c>
      <c r="G28" s="69" t="s">
        <v>79</v>
      </c>
      <c r="H28" s="63">
        <f t="shared" si="0"/>
        <v>2976.6</v>
      </c>
      <c r="I28" s="70">
        <v>2976.6</v>
      </c>
      <c r="J28" s="70">
        <v>0</v>
      </c>
      <c r="K28" s="70">
        <v>0</v>
      </c>
      <c r="L28" s="70">
        <v>0</v>
      </c>
      <c r="M28" s="70">
        <v>0</v>
      </c>
    </row>
    <row r="29" spans="1:13" ht="40.5" customHeight="1">
      <c r="A29" s="120"/>
      <c r="B29" s="110"/>
      <c r="C29" s="117"/>
      <c r="D29" s="28" t="s">
        <v>59</v>
      </c>
      <c r="E29" s="69" t="s">
        <v>61</v>
      </c>
      <c r="F29" s="69" t="s">
        <v>60</v>
      </c>
      <c r="G29" s="69" t="s">
        <v>147</v>
      </c>
      <c r="H29" s="63">
        <f t="shared" si="0"/>
        <v>1348.3</v>
      </c>
      <c r="I29" s="70"/>
      <c r="J29" s="70">
        <v>1348.3</v>
      </c>
      <c r="K29" s="70">
        <v>0</v>
      </c>
      <c r="L29" s="70">
        <v>0</v>
      </c>
      <c r="M29" s="70">
        <v>0</v>
      </c>
    </row>
    <row r="30" spans="1:60" s="41" customFormat="1" ht="25.5" customHeight="1">
      <c r="A30" s="103" t="s">
        <v>70</v>
      </c>
      <c r="B30" s="104" t="s">
        <v>111</v>
      </c>
      <c r="C30" s="105" t="s">
        <v>54</v>
      </c>
      <c r="D30" s="64" t="s">
        <v>151</v>
      </c>
      <c r="E30" s="73" t="s">
        <v>56</v>
      </c>
      <c r="F30" s="73" t="s">
        <v>56</v>
      </c>
      <c r="G30" s="73" t="s">
        <v>56</v>
      </c>
      <c r="H30" s="66">
        <f t="shared" si="0"/>
        <v>1550854.6</v>
      </c>
      <c r="I30" s="66">
        <f>I34+I54+I65+I60+I63</f>
        <v>319464.19999999995</v>
      </c>
      <c r="J30" s="66">
        <f>J34+J54+J65+J60+J63</f>
        <v>317632.1</v>
      </c>
      <c r="K30" s="66">
        <f>K34+K54+K65+K60+K63</f>
        <v>332859.70000000007</v>
      </c>
      <c r="L30" s="66">
        <f>L34+L54+L65+L60+L63</f>
        <v>291173.4000000001</v>
      </c>
      <c r="M30" s="66">
        <f>M34+M54+M65+M60+M63</f>
        <v>289725.2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13" ht="24.75" customHeight="1">
      <c r="A31" s="103"/>
      <c r="B31" s="104"/>
      <c r="C31" s="105"/>
      <c r="D31" s="28" t="s">
        <v>57</v>
      </c>
      <c r="E31" s="74" t="s">
        <v>56</v>
      </c>
      <c r="F31" s="74" t="s">
        <v>56</v>
      </c>
      <c r="G31" s="74" t="s">
        <v>56</v>
      </c>
      <c r="H31" s="63">
        <f t="shared" si="0"/>
        <v>1553.9</v>
      </c>
      <c r="I31" s="63">
        <f>I36+I45</f>
        <v>1154</v>
      </c>
      <c r="J31" s="63">
        <f>J36+J45</f>
        <v>0</v>
      </c>
      <c r="K31" s="63">
        <f>K36+K45</f>
        <v>399.9</v>
      </c>
      <c r="L31" s="63">
        <f>L36+L45</f>
        <v>0</v>
      </c>
      <c r="M31" s="63">
        <f>M36+M45</f>
        <v>0</v>
      </c>
    </row>
    <row r="32" spans="1:13" ht="25.5">
      <c r="A32" s="103"/>
      <c r="B32" s="104"/>
      <c r="C32" s="105"/>
      <c r="D32" s="28" t="s">
        <v>58</v>
      </c>
      <c r="E32" s="74" t="s">
        <v>56</v>
      </c>
      <c r="F32" s="74" t="s">
        <v>56</v>
      </c>
      <c r="G32" s="74" t="s">
        <v>56</v>
      </c>
      <c r="H32" s="63">
        <f t="shared" si="0"/>
        <v>953166.9</v>
      </c>
      <c r="I32" s="63">
        <f>I35+I39+I40+I43+I44+I46+I47+I51+I57+I66</f>
        <v>199066.4</v>
      </c>
      <c r="J32" s="63">
        <f>J35+J39+J40+J43+J44+J46+J47+J51+J57+J66</f>
        <v>187705</v>
      </c>
      <c r="K32" s="63">
        <f>K35+K39+K40+K43+K44+K46+K47+K51+K57+K66</f>
        <v>192081.69999999998</v>
      </c>
      <c r="L32" s="63">
        <f>L35+L39+L40+L43+L44+L46+L47+L51+L57+L66</f>
        <v>187156.9</v>
      </c>
      <c r="M32" s="63">
        <f>M35+M39+M40+M43+M44+M46+M47+M51+M57+M66</f>
        <v>187156.9</v>
      </c>
    </row>
    <row r="33" spans="1:13" ht="38.25">
      <c r="A33" s="103"/>
      <c r="B33" s="104"/>
      <c r="C33" s="105"/>
      <c r="D33" s="28" t="s">
        <v>59</v>
      </c>
      <c r="E33" s="74" t="s">
        <v>56</v>
      </c>
      <c r="F33" s="74" t="s">
        <v>56</v>
      </c>
      <c r="G33" s="74" t="s">
        <v>56</v>
      </c>
      <c r="H33" s="63">
        <f t="shared" si="0"/>
        <v>596133.8</v>
      </c>
      <c r="I33" s="63">
        <f>I37+I38+I41+I42+I48+I49+I50+I52+I53+I55+I56+I58+I59+I61+I62+I64+I67</f>
        <v>119243.8</v>
      </c>
      <c r="J33" s="63">
        <f>J37+J38+J41+J42+J48+J49+J50+J52+J53+J55+J56+J58+J59+J61+J62+J64+J67</f>
        <v>129927.1</v>
      </c>
      <c r="K33" s="63">
        <f>K37+K38+K41+K42+K48+K49+K50+K52+K53+K55+K56+K58+K59+K61+K62+K64+K67</f>
        <v>140378.1</v>
      </c>
      <c r="L33" s="63">
        <f>L37+L38+L41+L42+L48+L49+L50+L52+L53+L55+L56+L58+L59+L61+L62+L64+L67</f>
        <v>104016.5</v>
      </c>
      <c r="M33" s="63">
        <f>M37+M38+M41+M42+M48+M49+M50+M52+M53+M55+M56+M58+M59+M61+M62+M64+M67</f>
        <v>102568.30000000002</v>
      </c>
    </row>
    <row r="34" spans="1:60" s="35" customFormat="1" ht="25.5">
      <c r="A34" s="51"/>
      <c r="B34" s="38" t="s">
        <v>112</v>
      </c>
      <c r="C34" s="43" t="s">
        <v>54</v>
      </c>
      <c r="D34" s="34"/>
      <c r="E34" s="67" t="s">
        <v>56</v>
      </c>
      <c r="F34" s="67" t="s">
        <v>56</v>
      </c>
      <c r="G34" s="67" t="s">
        <v>56</v>
      </c>
      <c r="H34" s="68">
        <f t="shared" si="0"/>
        <v>1420011.7</v>
      </c>
      <c r="I34" s="68">
        <f>SUM(I35:I53)</f>
        <v>297052.1</v>
      </c>
      <c r="J34" s="68">
        <f>SUM(J35:J53)</f>
        <v>288021.1</v>
      </c>
      <c r="K34" s="68">
        <f>SUM(K35:K53)</f>
        <v>297830.50000000006</v>
      </c>
      <c r="L34" s="68">
        <f>SUM(L35:L53)</f>
        <v>269601.60000000003</v>
      </c>
      <c r="M34" s="68">
        <f>SUM(M35:M53)</f>
        <v>267506.39999999997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13" ht="25.5">
      <c r="A35" s="48"/>
      <c r="B35" s="71" t="s">
        <v>178</v>
      </c>
      <c r="C35" s="44" t="s">
        <v>54</v>
      </c>
      <c r="D35" s="28" t="s">
        <v>58</v>
      </c>
      <c r="E35" s="69" t="s">
        <v>61</v>
      </c>
      <c r="F35" s="69" t="s">
        <v>63</v>
      </c>
      <c r="G35" s="69" t="s">
        <v>143</v>
      </c>
      <c r="H35" s="63">
        <f t="shared" si="0"/>
        <v>107</v>
      </c>
      <c r="I35" s="70">
        <v>107</v>
      </c>
      <c r="J35" s="70">
        <v>0</v>
      </c>
      <c r="K35" s="70">
        <v>0</v>
      </c>
      <c r="L35" s="70">
        <v>0</v>
      </c>
      <c r="M35" s="70">
        <v>0</v>
      </c>
    </row>
    <row r="36" spans="1:13" ht="36">
      <c r="A36" s="48"/>
      <c r="B36" s="75" t="s">
        <v>179</v>
      </c>
      <c r="C36" s="44" t="s">
        <v>54</v>
      </c>
      <c r="D36" s="28" t="s">
        <v>57</v>
      </c>
      <c r="E36" s="69">
        <v>271</v>
      </c>
      <c r="F36" s="69" t="s">
        <v>63</v>
      </c>
      <c r="G36" s="69" t="s">
        <v>87</v>
      </c>
      <c r="H36" s="63">
        <f t="shared" si="0"/>
        <v>1154</v>
      </c>
      <c r="I36" s="70">
        <v>1154</v>
      </c>
      <c r="J36" s="70">
        <v>0</v>
      </c>
      <c r="K36" s="70">
        <v>0</v>
      </c>
      <c r="L36" s="70">
        <v>0</v>
      </c>
      <c r="M36" s="70">
        <v>0</v>
      </c>
    </row>
    <row r="37" spans="1:13" ht="48">
      <c r="A37" s="52"/>
      <c r="B37" s="71" t="s">
        <v>2</v>
      </c>
      <c r="C37" s="44" t="s">
        <v>54</v>
      </c>
      <c r="D37" s="28" t="s">
        <v>59</v>
      </c>
      <c r="E37" s="69">
        <v>271</v>
      </c>
      <c r="F37" s="69" t="s">
        <v>63</v>
      </c>
      <c r="G37" s="69" t="s">
        <v>82</v>
      </c>
      <c r="H37" s="63">
        <f t="shared" si="0"/>
        <v>441959.9</v>
      </c>
      <c r="I37" s="70">
        <v>93834.4</v>
      </c>
      <c r="J37" s="70">
        <v>98555.3</v>
      </c>
      <c r="K37" s="70">
        <v>99652.1</v>
      </c>
      <c r="L37" s="70">
        <v>75372.8</v>
      </c>
      <c r="M37" s="70">
        <v>74545.3</v>
      </c>
    </row>
    <row r="38" spans="1:13" ht="38.25">
      <c r="A38" s="52"/>
      <c r="B38" s="75" t="s">
        <v>3</v>
      </c>
      <c r="C38" s="44" t="s">
        <v>54</v>
      </c>
      <c r="D38" s="28" t="s">
        <v>59</v>
      </c>
      <c r="E38" s="69">
        <v>271</v>
      </c>
      <c r="F38" s="69" t="s">
        <v>63</v>
      </c>
      <c r="G38" s="69" t="s">
        <v>83</v>
      </c>
      <c r="H38" s="63">
        <f t="shared" si="0"/>
        <v>9369.9</v>
      </c>
      <c r="I38" s="70">
        <v>1898.2</v>
      </c>
      <c r="J38" s="70">
        <v>650.5</v>
      </c>
      <c r="K38" s="70">
        <v>2626</v>
      </c>
      <c r="L38" s="70">
        <v>2066.6</v>
      </c>
      <c r="M38" s="70">
        <v>2128.6</v>
      </c>
    </row>
    <row r="39" spans="1:13" ht="25.5">
      <c r="A39" s="120"/>
      <c r="B39" s="110" t="s">
        <v>4</v>
      </c>
      <c r="C39" s="44" t="s">
        <v>54</v>
      </c>
      <c r="D39" s="28" t="s">
        <v>58</v>
      </c>
      <c r="E39" s="69">
        <v>271</v>
      </c>
      <c r="F39" s="69" t="s">
        <v>63</v>
      </c>
      <c r="G39" s="69" t="s">
        <v>84</v>
      </c>
      <c r="H39" s="63">
        <f t="shared" si="0"/>
        <v>183679.3</v>
      </c>
      <c r="I39" s="70">
        <v>183679.3</v>
      </c>
      <c r="J39" s="70">
        <v>0</v>
      </c>
      <c r="K39" s="70">
        <v>0</v>
      </c>
      <c r="L39" s="70">
        <v>0</v>
      </c>
      <c r="M39" s="70">
        <v>0</v>
      </c>
    </row>
    <row r="40" spans="1:13" ht="25.5">
      <c r="A40" s="120"/>
      <c r="B40" s="110"/>
      <c r="C40" s="44" t="s">
        <v>54</v>
      </c>
      <c r="D40" s="28" t="s">
        <v>58</v>
      </c>
      <c r="E40" s="69">
        <v>271</v>
      </c>
      <c r="F40" s="69" t="s">
        <v>63</v>
      </c>
      <c r="G40" s="69" t="s">
        <v>144</v>
      </c>
      <c r="H40" s="63">
        <f t="shared" si="0"/>
        <v>747140.7000000001</v>
      </c>
      <c r="I40" s="70">
        <v>0</v>
      </c>
      <c r="J40" s="70">
        <v>185670</v>
      </c>
      <c r="K40" s="70">
        <v>187156.9</v>
      </c>
      <c r="L40" s="70">
        <v>187156.9</v>
      </c>
      <c r="M40" s="70">
        <v>187156.9</v>
      </c>
    </row>
    <row r="41" spans="1:13" ht="38.25">
      <c r="A41" s="120"/>
      <c r="B41" s="121" t="s">
        <v>169</v>
      </c>
      <c r="C41" s="117"/>
      <c r="D41" s="28" t="s">
        <v>59</v>
      </c>
      <c r="E41" s="69">
        <v>271</v>
      </c>
      <c r="F41" s="69" t="s">
        <v>63</v>
      </c>
      <c r="G41" s="69" t="s">
        <v>148</v>
      </c>
      <c r="H41" s="63">
        <f t="shared" si="0"/>
        <v>210.3</v>
      </c>
      <c r="I41" s="70">
        <v>0</v>
      </c>
      <c r="J41" s="70">
        <v>0</v>
      </c>
      <c r="K41" s="26">
        <v>210.3</v>
      </c>
      <c r="L41" s="70">
        <v>0</v>
      </c>
      <c r="M41" s="70">
        <v>0</v>
      </c>
    </row>
    <row r="42" spans="1:13" ht="38.25">
      <c r="A42" s="120"/>
      <c r="B42" s="121"/>
      <c r="C42" s="117"/>
      <c r="D42" s="28" t="s">
        <v>59</v>
      </c>
      <c r="E42" s="69">
        <v>271</v>
      </c>
      <c r="F42" s="69" t="s">
        <v>63</v>
      </c>
      <c r="G42" s="69" t="s">
        <v>86</v>
      </c>
      <c r="H42" s="63">
        <f t="shared" si="0"/>
        <v>639.7</v>
      </c>
      <c r="I42" s="70">
        <v>580.5</v>
      </c>
      <c r="J42" s="70">
        <v>0</v>
      </c>
      <c r="K42" s="70">
        <v>59.2</v>
      </c>
      <c r="L42" s="70">
        <v>0</v>
      </c>
      <c r="M42" s="70">
        <v>0</v>
      </c>
    </row>
    <row r="43" spans="1:13" ht="24.75" customHeight="1">
      <c r="A43" s="120"/>
      <c r="B43" s="121" t="s">
        <v>170</v>
      </c>
      <c r="C43" s="117" t="s">
        <v>54</v>
      </c>
      <c r="D43" s="28" t="s">
        <v>58</v>
      </c>
      <c r="E43" s="69">
        <v>271</v>
      </c>
      <c r="F43" s="69" t="s">
        <v>63</v>
      </c>
      <c r="G43" s="69" t="s">
        <v>88</v>
      </c>
      <c r="H43" s="63">
        <f t="shared" si="0"/>
        <v>4044.5</v>
      </c>
      <c r="I43" s="70">
        <v>4044.5</v>
      </c>
      <c r="J43" s="70">
        <v>0</v>
      </c>
      <c r="K43" s="70">
        <v>0</v>
      </c>
      <c r="L43" s="70">
        <v>0</v>
      </c>
      <c r="M43" s="70">
        <v>0</v>
      </c>
    </row>
    <row r="44" spans="1:13" ht="25.5">
      <c r="A44" s="120"/>
      <c r="B44" s="121"/>
      <c r="C44" s="117"/>
      <c r="D44" s="28" t="s">
        <v>58</v>
      </c>
      <c r="E44" s="69">
        <v>271</v>
      </c>
      <c r="F44" s="69" t="s">
        <v>63</v>
      </c>
      <c r="G44" s="69" t="s">
        <v>148</v>
      </c>
      <c r="H44" s="63">
        <f t="shared" si="0"/>
        <v>1891.5</v>
      </c>
      <c r="I44" s="70">
        <v>0</v>
      </c>
      <c r="J44" s="70">
        <v>0</v>
      </c>
      <c r="K44" s="26">
        <v>1891.5</v>
      </c>
      <c r="L44" s="70">
        <v>0</v>
      </c>
      <c r="M44" s="70">
        <v>0</v>
      </c>
    </row>
    <row r="45" spans="1:13" ht="25.5">
      <c r="A45" s="120"/>
      <c r="B45" s="121"/>
      <c r="C45" s="117"/>
      <c r="D45" s="28" t="s">
        <v>57</v>
      </c>
      <c r="E45" s="69">
        <v>271</v>
      </c>
      <c r="F45" s="69" t="s">
        <v>63</v>
      </c>
      <c r="G45" s="69" t="s">
        <v>86</v>
      </c>
      <c r="H45" s="63">
        <f t="shared" si="0"/>
        <v>399.9</v>
      </c>
      <c r="I45" s="70">
        <v>0</v>
      </c>
      <c r="J45" s="70">
        <v>0</v>
      </c>
      <c r="K45" s="70">
        <v>399.9</v>
      </c>
      <c r="L45" s="70">
        <v>0</v>
      </c>
      <c r="M45" s="70">
        <v>0</v>
      </c>
    </row>
    <row r="46" spans="1:13" ht="25.5">
      <c r="A46" s="120"/>
      <c r="B46" s="121"/>
      <c r="C46" s="117"/>
      <c r="D46" s="28" t="s">
        <v>58</v>
      </c>
      <c r="E46" s="69">
        <v>271</v>
      </c>
      <c r="F46" s="69" t="s">
        <v>63</v>
      </c>
      <c r="G46" s="69" t="s">
        <v>86</v>
      </c>
      <c r="H46" s="63">
        <f t="shared" si="0"/>
        <v>133.3</v>
      </c>
      <c r="I46" s="70">
        <v>0</v>
      </c>
      <c r="J46" s="70">
        <v>0</v>
      </c>
      <c r="K46" s="70">
        <v>133.3</v>
      </c>
      <c r="L46" s="70">
        <v>0</v>
      </c>
      <c r="M46" s="70">
        <v>0</v>
      </c>
    </row>
    <row r="47" spans="1:13" ht="48">
      <c r="A47" s="48"/>
      <c r="B47" s="75" t="s">
        <v>171</v>
      </c>
      <c r="C47" s="44" t="s">
        <v>54</v>
      </c>
      <c r="D47" s="28" t="s">
        <v>58</v>
      </c>
      <c r="E47" s="69" t="s">
        <v>61</v>
      </c>
      <c r="F47" s="69" t="s">
        <v>63</v>
      </c>
      <c r="G47" s="69" t="s">
        <v>128</v>
      </c>
      <c r="H47" s="63">
        <f t="shared" si="0"/>
        <v>4499.4</v>
      </c>
      <c r="I47" s="70">
        <v>4499.4</v>
      </c>
      <c r="J47" s="70">
        <v>0</v>
      </c>
      <c r="K47" s="70">
        <v>0</v>
      </c>
      <c r="L47" s="70">
        <v>0</v>
      </c>
      <c r="M47" s="70">
        <v>0</v>
      </c>
    </row>
    <row r="48" spans="1:13" ht="38.25">
      <c r="A48" s="48"/>
      <c r="B48" s="75" t="s">
        <v>172</v>
      </c>
      <c r="C48" s="44" t="s">
        <v>54</v>
      </c>
      <c r="D48" s="28" t="s">
        <v>59</v>
      </c>
      <c r="E48" s="69" t="s">
        <v>61</v>
      </c>
      <c r="F48" s="69" t="s">
        <v>63</v>
      </c>
      <c r="G48" s="69" t="s">
        <v>89</v>
      </c>
      <c r="H48" s="63">
        <f t="shared" si="0"/>
        <v>500.6</v>
      </c>
      <c r="I48" s="70">
        <v>500.6</v>
      </c>
      <c r="J48" s="70">
        <v>0</v>
      </c>
      <c r="K48" s="70">
        <v>0</v>
      </c>
      <c r="L48" s="70">
        <v>0</v>
      </c>
      <c r="M48" s="70">
        <v>0</v>
      </c>
    </row>
    <row r="49" spans="1:13" ht="38.25">
      <c r="A49" s="52"/>
      <c r="B49" s="76" t="s">
        <v>173</v>
      </c>
      <c r="C49" s="44" t="s">
        <v>54</v>
      </c>
      <c r="D49" s="28" t="s">
        <v>59</v>
      </c>
      <c r="E49" s="69" t="s">
        <v>61</v>
      </c>
      <c r="F49" s="69" t="s">
        <v>64</v>
      </c>
      <c r="G49" s="69" t="s">
        <v>80</v>
      </c>
      <c r="H49" s="63">
        <f t="shared" si="0"/>
        <v>1609.1000000000001</v>
      </c>
      <c r="I49" s="70">
        <v>350</v>
      </c>
      <c r="J49" s="70">
        <v>350</v>
      </c>
      <c r="K49" s="70">
        <v>350</v>
      </c>
      <c r="L49" s="70">
        <v>275.4</v>
      </c>
      <c r="M49" s="70">
        <v>283.7</v>
      </c>
    </row>
    <row r="50" spans="1:13" ht="38.25">
      <c r="A50" s="48"/>
      <c r="B50" s="76" t="s">
        <v>174</v>
      </c>
      <c r="C50" s="44" t="s">
        <v>54</v>
      </c>
      <c r="D50" s="28" t="s">
        <v>59</v>
      </c>
      <c r="E50" s="69">
        <v>271</v>
      </c>
      <c r="F50" s="69" t="s">
        <v>64</v>
      </c>
      <c r="G50" s="69" t="s">
        <v>81</v>
      </c>
      <c r="H50" s="63">
        <f t="shared" si="0"/>
        <v>564.4</v>
      </c>
      <c r="I50" s="70">
        <v>118</v>
      </c>
      <c r="J50" s="70">
        <v>118</v>
      </c>
      <c r="K50" s="70">
        <v>126.4</v>
      </c>
      <c r="L50" s="70">
        <v>99.5</v>
      </c>
      <c r="M50" s="70">
        <v>102.5</v>
      </c>
    </row>
    <row r="51" spans="1:13" ht="60">
      <c r="A51" s="48"/>
      <c r="B51" s="71" t="s">
        <v>175</v>
      </c>
      <c r="C51" s="44" t="s">
        <v>54</v>
      </c>
      <c r="D51" s="28" t="s">
        <v>58</v>
      </c>
      <c r="E51" s="69" t="s">
        <v>61</v>
      </c>
      <c r="F51" s="69" t="s">
        <v>69</v>
      </c>
      <c r="G51" s="69" t="s">
        <v>85</v>
      </c>
      <c r="H51" s="63">
        <f t="shared" si="0"/>
        <v>6286.2</v>
      </c>
      <c r="I51" s="70">
        <v>6286.2</v>
      </c>
      <c r="J51" s="70">
        <v>0</v>
      </c>
      <c r="K51" s="70">
        <v>0</v>
      </c>
      <c r="L51" s="70">
        <v>0</v>
      </c>
      <c r="M51" s="70">
        <v>0</v>
      </c>
    </row>
    <row r="52" spans="1:13" ht="38.25">
      <c r="A52" s="48"/>
      <c r="B52" s="71" t="s">
        <v>176</v>
      </c>
      <c r="C52" s="44" t="s">
        <v>54</v>
      </c>
      <c r="D52" s="28" t="s">
        <v>59</v>
      </c>
      <c r="E52" s="69" t="s">
        <v>61</v>
      </c>
      <c r="F52" s="69" t="s">
        <v>63</v>
      </c>
      <c r="G52" s="69" t="s">
        <v>9</v>
      </c>
      <c r="H52" s="63">
        <f t="shared" si="0"/>
        <v>5057.4</v>
      </c>
      <c r="I52" s="70">
        <v>0</v>
      </c>
      <c r="J52" s="70">
        <v>823.3</v>
      </c>
      <c r="K52" s="70">
        <v>1224.9</v>
      </c>
      <c r="L52" s="70">
        <v>1482.4</v>
      </c>
      <c r="M52" s="70">
        <v>1526.8</v>
      </c>
    </row>
    <row r="53" spans="1:13" ht="38.25">
      <c r="A53" s="48"/>
      <c r="B53" s="71" t="s">
        <v>177</v>
      </c>
      <c r="C53" s="44" t="s">
        <v>54</v>
      </c>
      <c r="D53" s="28" t="s">
        <v>59</v>
      </c>
      <c r="E53" s="69">
        <v>271</v>
      </c>
      <c r="F53" s="69" t="s">
        <v>63</v>
      </c>
      <c r="G53" s="69" t="s">
        <v>20</v>
      </c>
      <c r="H53" s="63">
        <f t="shared" si="0"/>
        <v>10764.6</v>
      </c>
      <c r="I53" s="70"/>
      <c r="J53" s="70">
        <v>1854</v>
      </c>
      <c r="K53" s="70">
        <v>4000</v>
      </c>
      <c r="L53" s="70">
        <v>3148</v>
      </c>
      <c r="M53" s="70">
        <v>1762.6</v>
      </c>
    </row>
    <row r="54" spans="1:13" s="33" customFormat="1" ht="38.25">
      <c r="A54" s="50"/>
      <c r="B54" s="38" t="s">
        <v>113</v>
      </c>
      <c r="C54" s="45" t="s">
        <v>54</v>
      </c>
      <c r="D54" s="31"/>
      <c r="E54" s="77" t="s">
        <v>56</v>
      </c>
      <c r="F54" s="77" t="s">
        <v>56</v>
      </c>
      <c r="G54" s="77" t="s">
        <v>56</v>
      </c>
      <c r="H54" s="68">
        <f t="shared" si="0"/>
        <v>123408.40000000001</v>
      </c>
      <c r="I54" s="68">
        <f>I55+I56+I57+I58+I59</f>
        <v>21882</v>
      </c>
      <c r="J54" s="68">
        <f>J55+J56+J57+J58+J59</f>
        <v>27189.5</v>
      </c>
      <c r="K54" s="68">
        <f>K55+K56+K57+K58+K59</f>
        <v>30736.8</v>
      </c>
      <c r="L54" s="68">
        <f>L55+L56+L57+L58+L59</f>
        <v>21477.9</v>
      </c>
      <c r="M54" s="68">
        <f>M55+M56+M57+M58+M59</f>
        <v>22122.2</v>
      </c>
    </row>
    <row r="55" spans="1:13" ht="38.25">
      <c r="A55" s="119"/>
      <c r="B55" s="110" t="s">
        <v>15</v>
      </c>
      <c r="C55" s="44" t="s">
        <v>54</v>
      </c>
      <c r="D55" s="28" t="s">
        <v>59</v>
      </c>
      <c r="E55" s="69" t="s">
        <v>61</v>
      </c>
      <c r="F55" s="69" t="s">
        <v>63</v>
      </c>
      <c r="G55" s="69" t="s">
        <v>90</v>
      </c>
      <c r="H55" s="63">
        <f t="shared" si="0"/>
        <v>21882</v>
      </c>
      <c r="I55" s="70">
        <v>21882</v>
      </c>
      <c r="J55" s="70">
        <v>0</v>
      </c>
      <c r="K55" s="70">
        <v>0</v>
      </c>
      <c r="L55" s="70">
        <v>0</v>
      </c>
      <c r="M55" s="70">
        <v>0</v>
      </c>
    </row>
    <row r="56" spans="1:13" ht="38.25">
      <c r="A56" s="119"/>
      <c r="B56" s="110"/>
      <c r="C56" s="44" t="s">
        <v>54</v>
      </c>
      <c r="D56" s="28" t="s">
        <v>59</v>
      </c>
      <c r="E56" s="69" t="s">
        <v>61</v>
      </c>
      <c r="F56" s="69" t="s">
        <v>146</v>
      </c>
      <c r="G56" s="69" t="s">
        <v>90</v>
      </c>
      <c r="H56" s="63">
        <f t="shared" si="0"/>
        <v>93985.40000000001</v>
      </c>
      <c r="I56" s="70">
        <v>0</v>
      </c>
      <c r="J56" s="70">
        <v>23094.5</v>
      </c>
      <c r="K56" s="70">
        <v>27290.8</v>
      </c>
      <c r="L56" s="70">
        <v>21477.9</v>
      </c>
      <c r="M56" s="70">
        <v>22122.2</v>
      </c>
    </row>
    <row r="57" spans="1:13" ht="25.5" customHeight="1">
      <c r="A57" s="119"/>
      <c r="B57" s="110" t="s">
        <v>16</v>
      </c>
      <c r="C57" s="117" t="s">
        <v>54</v>
      </c>
      <c r="D57" s="28" t="s">
        <v>58</v>
      </c>
      <c r="E57" s="69" t="s">
        <v>61</v>
      </c>
      <c r="F57" s="69" t="s">
        <v>146</v>
      </c>
      <c r="G57" s="69" t="s">
        <v>17</v>
      </c>
      <c r="H57" s="63">
        <f t="shared" si="0"/>
        <v>4935</v>
      </c>
      <c r="I57" s="70">
        <v>0</v>
      </c>
      <c r="J57" s="70">
        <v>2035</v>
      </c>
      <c r="K57" s="70">
        <v>2900</v>
      </c>
      <c r="L57" s="70">
        <v>0</v>
      </c>
      <c r="M57" s="70">
        <v>0</v>
      </c>
    </row>
    <row r="58" spans="1:13" ht="38.25">
      <c r="A58" s="119"/>
      <c r="B58" s="110"/>
      <c r="C58" s="117"/>
      <c r="D58" s="28" t="s">
        <v>59</v>
      </c>
      <c r="E58" s="69" t="s">
        <v>61</v>
      </c>
      <c r="F58" s="69" t="s">
        <v>146</v>
      </c>
      <c r="G58" s="69" t="s">
        <v>17</v>
      </c>
      <c r="H58" s="63">
        <f t="shared" si="0"/>
        <v>2357.2</v>
      </c>
      <c r="I58" s="70">
        <v>0</v>
      </c>
      <c r="J58" s="70">
        <v>2035</v>
      </c>
      <c r="K58" s="70">
        <v>322.2</v>
      </c>
      <c r="L58" s="70">
        <v>0</v>
      </c>
      <c r="M58" s="70">
        <v>0</v>
      </c>
    </row>
    <row r="59" spans="1:13" ht="38.25">
      <c r="A59" s="52"/>
      <c r="B59" s="71" t="s">
        <v>18</v>
      </c>
      <c r="C59" s="44" t="s">
        <v>54</v>
      </c>
      <c r="D59" s="28" t="s">
        <v>59</v>
      </c>
      <c r="E59" s="69" t="s">
        <v>61</v>
      </c>
      <c r="F59" s="69" t="s">
        <v>146</v>
      </c>
      <c r="G59" s="69" t="s">
        <v>19</v>
      </c>
      <c r="H59" s="63">
        <f t="shared" si="0"/>
        <v>248.8</v>
      </c>
      <c r="I59" s="70">
        <v>0</v>
      </c>
      <c r="J59" s="70">
        <v>25</v>
      </c>
      <c r="K59" s="70">
        <v>223.8</v>
      </c>
      <c r="L59" s="70">
        <v>0</v>
      </c>
      <c r="M59" s="70">
        <v>0</v>
      </c>
    </row>
    <row r="60" spans="1:60" s="35" customFormat="1" ht="51" customHeight="1">
      <c r="A60" s="53"/>
      <c r="B60" s="72" t="s">
        <v>14</v>
      </c>
      <c r="C60" s="45" t="s">
        <v>54</v>
      </c>
      <c r="D60" s="36"/>
      <c r="E60" s="77" t="s">
        <v>56</v>
      </c>
      <c r="F60" s="77" t="s">
        <v>56</v>
      </c>
      <c r="G60" s="77" t="s">
        <v>56</v>
      </c>
      <c r="H60" s="68">
        <f t="shared" si="0"/>
        <v>282.3</v>
      </c>
      <c r="I60" s="68">
        <f>I61+I62</f>
        <v>69.5</v>
      </c>
      <c r="J60" s="68">
        <f>J61+J62</f>
        <v>51.2</v>
      </c>
      <c r="K60" s="68">
        <f>K61+K62</f>
        <v>62.2</v>
      </c>
      <c r="L60" s="68">
        <f>L61+L62</f>
        <v>49</v>
      </c>
      <c r="M60" s="68">
        <f>M61+M62</f>
        <v>50.4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13" ht="41.25" customHeight="1">
      <c r="A61" s="48"/>
      <c r="B61" s="76" t="s">
        <v>167</v>
      </c>
      <c r="C61" s="44" t="s">
        <v>54</v>
      </c>
      <c r="D61" s="28" t="s">
        <v>59</v>
      </c>
      <c r="E61" s="69" t="s">
        <v>61</v>
      </c>
      <c r="F61" s="69" t="s">
        <v>64</v>
      </c>
      <c r="G61" s="69" t="s">
        <v>91</v>
      </c>
      <c r="H61" s="63">
        <f t="shared" si="0"/>
        <v>82.8</v>
      </c>
      <c r="I61" s="70">
        <v>18</v>
      </c>
      <c r="J61" s="70">
        <v>18</v>
      </c>
      <c r="K61" s="70">
        <v>18</v>
      </c>
      <c r="L61" s="70">
        <v>14.2</v>
      </c>
      <c r="M61" s="70">
        <v>14.6</v>
      </c>
    </row>
    <row r="62" spans="1:13" ht="48.75">
      <c r="A62" s="48"/>
      <c r="B62" s="76" t="s">
        <v>168</v>
      </c>
      <c r="C62" s="44" t="s">
        <v>54</v>
      </c>
      <c r="D62" s="28" t="s">
        <v>59</v>
      </c>
      <c r="E62" s="69" t="s">
        <v>61</v>
      </c>
      <c r="F62" s="69" t="s">
        <v>64</v>
      </c>
      <c r="G62" s="69" t="s">
        <v>92</v>
      </c>
      <c r="H62" s="63">
        <f t="shared" si="0"/>
        <v>199.5</v>
      </c>
      <c r="I62" s="70">
        <v>51.5</v>
      </c>
      <c r="J62" s="70">
        <v>33.2</v>
      </c>
      <c r="K62" s="70">
        <v>44.2</v>
      </c>
      <c r="L62" s="70">
        <v>34.8</v>
      </c>
      <c r="M62" s="70">
        <v>35.8</v>
      </c>
    </row>
    <row r="63" spans="1:13" s="33" customFormat="1" ht="38.25">
      <c r="A63" s="50"/>
      <c r="B63" s="38" t="s">
        <v>114</v>
      </c>
      <c r="C63" s="43" t="s">
        <v>54</v>
      </c>
      <c r="D63" s="31"/>
      <c r="E63" s="77" t="s">
        <v>56</v>
      </c>
      <c r="F63" s="77" t="s">
        <v>56</v>
      </c>
      <c r="G63" s="77" t="s">
        <v>56</v>
      </c>
      <c r="H63" s="68">
        <f t="shared" si="0"/>
        <v>211.2</v>
      </c>
      <c r="I63" s="68">
        <f>I64</f>
        <v>10.6</v>
      </c>
      <c r="J63" s="68">
        <f>J64</f>
        <v>52.5</v>
      </c>
      <c r="K63" s="68">
        <f>K64</f>
        <v>57</v>
      </c>
      <c r="L63" s="68">
        <f>L64</f>
        <v>44.9</v>
      </c>
      <c r="M63" s="68">
        <f>M64</f>
        <v>46.2</v>
      </c>
    </row>
    <row r="64" spans="1:13" ht="60">
      <c r="A64" s="48"/>
      <c r="B64" s="71" t="s">
        <v>166</v>
      </c>
      <c r="C64" s="44" t="s">
        <v>54</v>
      </c>
      <c r="D64" s="28" t="s">
        <v>59</v>
      </c>
      <c r="E64" s="69" t="s">
        <v>61</v>
      </c>
      <c r="F64" s="69" t="s">
        <v>64</v>
      </c>
      <c r="G64" s="69" t="s">
        <v>93</v>
      </c>
      <c r="H64" s="63">
        <f t="shared" si="0"/>
        <v>211.2</v>
      </c>
      <c r="I64" s="70">
        <v>10.6</v>
      </c>
      <c r="J64" s="70">
        <v>52.5</v>
      </c>
      <c r="K64" s="70">
        <v>57</v>
      </c>
      <c r="L64" s="70">
        <v>44.9</v>
      </c>
      <c r="M64" s="70">
        <v>46.2</v>
      </c>
    </row>
    <row r="65" spans="1:13" s="33" customFormat="1" ht="34.5" customHeight="1">
      <c r="A65" s="50"/>
      <c r="B65" s="38" t="s">
        <v>10</v>
      </c>
      <c r="C65" s="43" t="s">
        <v>54</v>
      </c>
      <c r="D65" s="31"/>
      <c r="E65" s="77" t="s">
        <v>56</v>
      </c>
      <c r="F65" s="78" t="s">
        <v>56</v>
      </c>
      <c r="G65" s="78" t="s">
        <v>56</v>
      </c>
      <c r="H65" s="68">
        <f t="shared" si="0"/>
        <v>6941</v>
      </c>
      <c r="I65" s="68">
        <f>SUM(I66:I67)</f>
        <v>450</v>
      </c>
      <c r="J65" s="68">
        <f>SUM(J66:J67)</f>
        <v>2317.8</v>
      </c>
      <c r="K65" s="68">
        <f>SUM(K66:K67)</f>
        <v>4173.2</v>
      </c>
      <c r="L65" s="68">
        <f>SUM(L66:L67)</f>
        <v>0</v>
      </c>
      <c r="M65" s="68">
        <f>SUM(M66:M67)</f>
        <v>0</v>
      </c>
    </row>
    <row r="66" spans="1:13" s="19" customFormat="1" ht="26.25" customHeight="1">
      <c r="A66" s="125"/>
      <c r="B66" s="121" t="s">
        <v>185</v>
      </c>
      <c r="C66" s="117" t="s">
        <v>54</v>
      </c>
      <c r="D66" s="28" t="s">
        <v>58</v>
      </c>
      <c r="E66" s="69" t="s">
        <v>61</v>
      </c>
      <c r="F66" s="69" t="s">
        <v>63</v>
      </c>
      <c r="G66" s="69" t="s">
        <v>107</v>
      </c>
      <c r="H66" s="63">
        <f t="shared" si="0"/>
        <v>450</v>
      </c>
      <c r="I66" s="70">
        <v>450</v>
      </c>
      <c r="J66" s="70">
        <v>0</v>
      </c>
      <c r="K66" s="70">
        <v>0</v>
      </c>
      <c r="L66" s="70">
        <v>0</v>
      </c>
      <c r="M66" s="70">
        <v>0</v>
      </c>
    </row>
    <row r="67" spans="1:13" s="19" customFormat="1" ht="39.75" customHeight="1">
      <c r="A67" s="125"/>
      <c r="B67" s="121"/>
      <c r="C67" s="117"/>
      <c r="D67" s="28" t="s">
        <v>59</v>
      </c>
      <c r="E67" s="69" t="s">
        <v>61</v>
      </c>
      <c r="F67" s="69" t="s">
        <v>63</v>
      </c>
      <c r="G67" s="69" t="s">
        <v>149</v>
      </c>
      <c r="H67" s="63">
        <f t="shared" si="0"/>
        <v>6491</v>
      </c>
      <c r="I67" s="70">
        <v>0</v>
      </c>
      <c r="J67" s="70">
        <v>2317.8</v>
      </c>
      <c r="K67" s="70">
        <v>4173.2</v>
      </c>
      <c r="L67" s="70">
        <v>0</v>
      </c>
      <c r="M67" s="70">
        <v>0</v>
      </c>
    </row>
    <row r="68" spans="1:13" s="19" customFormat="1" ht="25.5" customHeight="1">
      <c r="A68" s="103" t="s">
        <v>122</v>
      </c>
      <c r="B68" s="104" t="s">
        <v>115</v>
      </c>
      <c r="C68" s="105" t="s">
        <v>54</v>
      </c>
      <c r="D68" s="29" t="s">
        <v>151</v>
      </c>
      <c r="E68" s="79" t="s">
        <v>56</v>
      </c>
      <c r="F68" s="79" t="s">
        <v>56</v>
      </c>
      <c r="G68" s="79" t="s">
        <v>56</v>
      </c>
      <c r="H68" s="63">
        <f t="shared" si="0"/>
        <v>60900.7</v>
      </c>
      <c r="I68" s="63">
        <f>I71+I76</f>
        <v>12514.1</v>
      </c>
      <c r="J68" s="63">
        <f>J71+J76</f>
        <v>11238.800000000001</v>
      </c>
      <c r="K68" s="63">
        <f>K71+K76</f>
        <v>13312.3</v>
      </c>
      <c r="L68" s="63">
        <f>L71+L76</f>
        <v>11835.9</v>
      </c>
      <c r="M68" s="63">
        <f>M71+M76</f>
        <v>11999.6</v>
      </c>
    </row>
    <row r="69" spans="1:13" s="19" customFormat="1" ht="36" customHeight="1">
      <c r="A69" s="103"/>
      <c r="B69" s="104"/>
      <c r="C69" s="105"/>
      <c r="D69" s="28" t="s">
        <v>58</v>
      </c>
      <c r="E69" s="79" t="s">
        <v>56</v>
      </c>
      <c r="F69" s="79" t="s">
        <v>56</v>
      </c>
      <c r="G69" s="79" t="s">
        <v>56</v>
      </c>
      <c r="H69" s="63">
        <f t="shared" si="0"/>
        <v>31029.899999999994</v>
      </c>
      <c r="I69" s="63">
        <f>I79+I80</f>
        <v>6268.2</v>
      </c>
      <c r="J69" s="63">
        <f>J79+J80</f>
        <v>5618.4</v>
      </c>
      <c r="K69" s="63">
        <f>K79+K80</f>
        <v>6381.1</v>
      </c>
      <c r="L69" s="63">
        <f>L79+L80</f>
        <v>6381.1</v>
      </c>
      <c r="M69" s="63">
        <f>M79+M80</f>
        <v>6381.1</v>
      </c>
    </row>
    <row r="70" spans="1:13" s="19" customFormat="1" ht="38.25">
      <c r="A70" s="103"/>
      <c r="B70" s="104"/>
      <c r="C70" s="105"/>
      <c r="D70" s="28" t="s">
        <v>59</v>
      </c>
      <c r="E70" s="79" t="s">
        <v>56</v>
      </c>
      <c r="F70" s="79" t="s">
        <v>56</v>
      </c>
      <c r="G70" s="79" t="s">
        <v>56</v>
      </c>
      <c r="H70" s="63">
        <f t="shared" si="0"/>
        <v>29870.8</v>
      </c>
      <c r="I70" s="63">
        <f>I72+I74+I75+I77+I78</f>
        <v>6245.9</v>
      </c>
      <c r="J70" s="63">
        <f>J72+J74+J75+J77+J78</f>
        <v>5620.4</v>
      </c>
      <c r="K70" s="63">
        <f>K72+K74+K75+K77+K78</f>
        <v>6931.2</v>
      </c>
      <c r="L70" s="63">
        <f>L72+L74+L75+L77+L78</f>
        <v>5454.799999999999</v>
      </c>
      <c r="M70" s="63">
        <f>M72+M74+M75+M77+M78</f>
        <v>5618.5</v>
      </c>
    </row>
    <row r="71" spans="1:60" s="35" customFormat="1" ht="65.25" customHeight="1">
      <c r="A71" s="50"/>
      <c r="B71" s="72" t="s">
        <v>116</v>
      </c>
      <c r="C71" s="43" t="s">
        <v>54</v>
      </c>
      <c r="D71" s="34"/>
      <c r="E71" s="77" t="s">
        <v>56</v>
      </c>
      <c r="F71" s="77" t="s">
        <v>56</v>
      </c>
      <c r="G71" s="77" t="s">
        <v>56</v>
      </c>
      <c r="H71" s="68">
        <f t="shared" si="0"/>
        <v>12475.300000000001</v>
      </c>
      <c r="I71" s="68">
        <f>I72+I74+I75</f>
        <v>2493.5</v>
      </c>
      <c r="J71" s="68">
        <f>J72+J74+J75</f>
        <v>2337.1</v>
      </c>
      <c r="K71" s="68">
        <f>K72+K74+K75</f>
        <v>2943</v>
      </c>
      <c r="L71" s="68">
        <f>L72+L74+L75</f>
        <v>2316.1</v>
      </c>
      <c r="M71" s="68">
        <f>M72+M74+M75</f>
        <v>2385.6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15" ht="60" customHeight="1">
      <c r="A72" s="48"/>
      <c r="B72" s="80" t="s">
        <v>163</v>
      </c>
      <c r="C72" s="44" t="s">
        <v>54</v>
      </c>
      <c r="D72" s="28" t="s">
        <v>59</v>
      </c>
      <c r="E72" s="81">
        <v>271</v>
      </c>
      <c r="F72" s="69" t="s">
        <v>60</v>
      </c>
      <c r="G72" s="69" t="s">
        <v>94</v>
      </c>
      <c r="H72" s="63">
        <f t="shared" si="0"/>
        <v>11309.3</v>
      </c>
      <c r="I72" s="70">
        <v>2247.7</v>
      </c>
      <c r="J72" s="70">
        <v>2080.6</v>
      </c>
      <c r="K72" s="70">
        <v>2687.5</v>
      </c>
      <c r="L72" s="70">
        <v>2115</v>
      </c>
      <c r="M72" s="70">
        <v>2178.5</v>
      </c>
      <c r="O72" s="20"/>
    </row>
    <row r="73" spans="1:13" ht="48.75" hidden="1">
      <c r="A73" s="48"/>
      <c r="B73" s="80" t="s">
        <v>65</v>
      </c>
      <c r="C73" s="44" t="s">
        <v>54</v>
      </c>
      <c r="D73" s="28"/>
      <c r="E73" s="79" t="s">
        <v>56</v>
      </c>
      <c r="F73" s="69" t="s">
        <v>60</v>
      </c>
      <c r="G73" s="69"/>
      <c r="H73" s="63">
        <f aca="true" t="shared" si="1" ref="H73:H122">SUM(I73:M73)</f>
        <v>0</v>
      </c>
      <c r="I73" s="70">
        <v>0</v>
      </c>
      <c r="J73" s="70">
        <f>K73+L73+M73+N73+O73</f>
        <v>0</v>
      </c>
      <c r="K73" s="82">
        <v>0</v>
      </c>
      <c r="L73" s="82">
        <v>0</v>
      </c>
      <c r="M73" s="82">
        <v>0</v>
      </c>
    </row>
    <row r="74" spans="1:13" ht="60.75">
      <c r="A74" s="48"/>
      <c r="B74" s="80" t="s">
        <v>164</v>
      </c>
      <c r="C74" s="44" t="s">
        <v>54</v>
      </c>
      <c r="D74" s="28" t="s">
        <v>59</v>
      </c>
      <c r="E74" s="81">
        <v>271</v>
      </c>
      <c r="F74" s="69" t="s">
        <v>60</v>
      </c>
      <c r="G74" s="69" t="s">
        <v>95</v>
      </c>
      <c r="H74" s="63">
        <f t="shared" si="1"/>
        <v>0</v>
      </c>
      <c r="I74" s="70">
        <v>0</v>
      </c>
      <c r="J74" s="70">
        <f>K74+L74+M74+N74+O74</f>
        <v>0</v>
      </c>
      <c r="K74" s="70">
        <v>0</v>
      </c>
      <c r="L74" s="70">
        <v>0</v>
      </c>
      <c r="M74" s="70">
        <v>0</v>
      </c>
    </row>
    <row r="75" spans="1:13" ht="60" customHeight="1">
      <c r="A75" s="48"/>
      <c r="B75" s="83" t="s">
        <v>165</v>
      </c>
      <c r="C75" s="44" t="s">
        <v>54</v>
      </c>
      <c r="D75" s="28" t="s">
        <v>59</v>
      </c>
      <c r="E75" s="81">
        <v>271</v>
      </c>
      <c r="F75" s="69" t="s">
        <v>63</v>
      </c>
      <c r="G75" s="69" t="s">
        <v>96</v>
      </c>
      <c r="H75" s="63">
        <f t="shared" si="1"/>
        <v>1166</v>
      </c>
      <c r="I75" s="70">
        <v>245.8</v>
      </c>
      <c r="J75" s="70">
        <v>256.5</v>
      </c>
      <c r="K75" s="70">
        <v>255.5</v>
      </c>
      <c r="L75" s="70">
        <v>201.1</v>
      </c>
      <c r="M75" s="70">
        <v>207.1</v>
      </c>
    </row>
    <row r="76" spans="1:13" s="33" customFormat="1" ht="26.25">
      <c r="A76" s="50"/>
      <c r="B76" s="84" t="s">
        <v>117</v>
      </c>
      <c r="C76" s="45" t="s">
        <v>54</v>
      </c>
      <c r="D76" s="31"/>
      <c r="E76" s="77" t="s">
        <v>56</v>
      </c>
      <c r="F76" s="77" t="s">
        <v>56</v>
      </c>
      <c r="G76" s="77" t="s">
        <v>56</v>
      </c>
      <c r="H76" s="68">
        <f t="shared" si="1"/>
        <v>48425.4</v>
      </c>
      <c r="I76" s="68">
        <f>SUM(I77:I80)</f>
        <v>10020.6</v>
      </c>
      <c r="J76" s="68">
        <f>SUM(J77:J80)</f>
        <v>8901.7</v>
      </c>
      <c r="K76" s="68">
        <f>SUM(K77:K80)</f>
        <v>10369.3</v>
      </c>
      <c r="L76" s="68">
        <f>SUM(L77:L80)</f>
        <v>9519.8</v>
      </c>
      <c r="M76" s="68">
        <f>SUM(M77:M80)</f>
        <v>9614</v>
      </c>
    </row>
    <row r="77" spans="1:13" ht="38.25">
      <c r="A77" s="120"/>
      <c r="B77" s="110" t="s">
        <v>162</v>
      </c>
      <c r="C77" s="117" t="s">
        <v>54</v>
      </c>
      <c r="D77" s="28" t="s">
        <v>59</v>
      </c>
      <c r="E77" s="81">
        <v>271</v>
      </c>
      <c r="F77" s="69" t="s">
        <v>63</v>
      </c>
      <c r="G77" s="69" t="s">
        <v>97</v>
      </c>
      <c r="H77" s="63">
        <f t="shared" si="1"/>
        <v>3752.4</v>
      </c>
      <c r="I77" s="70">
        <v>3752.4</v>
      </c>
      <c r="J77" s="21">
        <v>0</v>
      </c>
      <c r="K77" s="21">
        <v>0</v>
      </c>
      <c r="L77" s="21">
        <v>0</v>
      </c>
      <c r="M77" s="21">
        <v>0</v>
      </c>
    </row>
    <row r="78" spans="1:13" ht="38.25">
      <c r="A78" s="120"/>
      <c r="B78" s="110"/>
      <c r="C78" s="117"/>
      <c r="D78" s="28" t="s">
        <v>59</v>
      </c>
      <c r="E78" s="81">
        <v>271</v>
      </c>
      <c r="F78" s="69" t="s">
        <v>63</v>
      </c>
      <c r="G78" s="69" t="s">
        <v>150</v>
      </c>
      <c r="H78" s="63">
        <f t="shared" si="1"/>
        <v>13643.1</v>
      </c>
      <c r="I78" s="70">
        <v>0</v>
      </c>
      <c r="J78" s="70">
        <v>3283.3</v>
      </c>
      <c r="K78" s="70">
        <v>3988.2</v>
      </c>
      <c r="L78" s="70">
        <v>3138.7</v>
      </c>
      <c r="M78" s="70">
        <v>3232.9</v>
      </c>
    </row>
    <row r="79" spans="1:13" s="19" customFormat="1" ht="25.5">
      <c r="A79" s="120"/>
      <c r="B79" s="110" t="s">
        <v>161</v>
      </c>
      <c r="C79" s="117" t="s">
        <v>54</v>
      </c>
      <c r="D79" s="28" t="s">
        <v>58</v>
      </c>
      <c r="E79" s="81">
        <v>271</v>
      </c>
      <c r="F79" s="69" t="s">
        <v>63</v>
      </c>
      <c r="G79" s="69" t="s">
        <v>98</v>
      </c>
      <c r="H79" s="63">
        <f t="shared" si="1"/>
        <v>6268.2</v>
      </c>
      <c r="I79" s="70">
        <v>6268.2</v>
      </c>
      <c r="J79" s="70">
        <v>0</v>
      </c>
      <c r="K79" s="70">
        <v>0</v>
      </c>
      <c r="L79" s="70">
        <v>0</v>
      </c>
      <c r="M79" s="70">
        <v>0</v>
      </c>
    </row>
    <row r="80" spans="1:13" s="19" customFormat="1" ht="25.5">
      <c r="A80" s="120"/>
      <c r="B80" s="110"/>
      <c r="C80" s="117"/>
      <c r="D80" s="28" t="s">
        <v>58</v>
      </c>
      <c r="E80" s="81">
        <v>271</v>
      </c>
      <c r="F80" s="69" t="s">
        <v>63</v>
      </c>
      <c r="G80" s="69" t="s">
        <v>150</v>
      </c>
      <c r="H80" s="63">
        <f t="shared" si="1"/>
        <v>24761.699999999997</v>
      </c>
      <c r="I80" s="70">
        <v>0</v>
      </c>
      <c r="J80" s="70">
        <v>5618.4</v>
      </c>
      <c r="K80" s="70">
        <v>6381.1</v>
      </c>
      <c r="L80" s="70">
        <v>6381.1</v>
      </c>
      <c r="M80" s="70">
        <v>6381.1</v>
      </c>
    </row>
    <row r="81" spans="1:13" s="19" customFormat="1" ht="25.5" customHeight="1">
      <c r="A81" s="103" t="s">
        <v>123</v>
      </c>
      <c r="B81" s="104" t="s">
        <v>35</v>
      </c>
      <c r="C81" s="105" t="s">
        <v>54</v>
      </c>
      <c r="D81" s="29" t="s">
        <v>151</v>
      </c>
      <c r="E81" s="29" t="s">
        <v>56</v>
      </c>
      <c r="F81" s="29" t="s">
        <v>56</v>
      </c>
      <c r="G81" s="29" t="s">
        <v>56</v>
      </c>
      <c r="H81" s="63">
        <f t="shared" si="1"/>
        <v>1043.3000000000002</v>
      </c>
      <c r="I81" s="63">
        <f>I83+I85</f>
        <v>0</v>
      </c>
      <c r="J81" s="63">
        <f>J83+J85</f>
        <v>290</v>
      </c>
      <c r="K81" s="63">
        <f>K83+K85</f>
        <v>290</v>
      </c>
      <c r="L81" s="63">
        <f>L83+L85</f>
        <v>228.20000000000002</v>
      </c>
      <c r="M81" s="63">
        <f>M83+M85</f>
        <v>235.10000000000002</v>
      </c>
    </row>
    <row r="82" spans="1:13" s="19" customFormat="1" ht="38.25">
      <c r="A82" s="103"/>
      <c r="B82" s="104"/>
      <c r="C82" s="105"/>
      <c r="D82" s="28" t="s">
        <v>59</v>
      </c>
      <c r="E82" s="29" t="s">
        <v>56</v>
      </c>
      <c r="F82" s="29" t="s">
        <v>56</v>
      </c>
      <c r="G82" s="29" t="s">
        <v>56</v>
      </c>
      <c r="H82" s="63">
        <f t="shared" si="1"/>
        <v>1043.3000000000002</v>
      </c>
      <c r="I82" s="63">
        <f>I83+I85</f>
        <v>0</v>
      </c>
      <c r="J82" s="63">
        <f>J83+J85</f>
        <v>290</v>
      </c>
      <c r="K82" s="63">
        <f>K83+K85</f>
        <v>290</v>
      </c>
      <c r="L82" s="63">
        <f>L83+L85</f>
        <v>228.20000000000002</v>
      </c>
      <c r="M82" s="63">
        <f>M83+M85</f>
        <v>235.10000000000002</v>
      </c>
    </row>
    <row r="83" spans="1:13" s="33" customFormat="1" ht="51" customHeight="1">
      <c r="A83" s="50"/>
      <c r="B83" s="72" t="s">
        <v>36</v>
      </c>
      <c r="C83" s="45" t="s">
        <v>54</v>
      </c>
      <c r="D83" s="31"/>
      <c r="E83" s="31" t="s">
        <v>56</v>
      </c>
      <c r="F83" s="31" t="s">
        <v>56</v>
      </c>
      <c r="G83" s="31" t="s">
        <v>56</v>
      </c>
      <c r="H83" s="68">
        <f t="shared" si="1"/>
        <v>611.6</v>
      </c>
      <c r="I83" s="68">
        <f>I84</f>
        <v>0</v>
      </c>
      <c r="J83" s="68">
        <f>J84</f>
        <v>170</v>
      </c>
      <c r="K83" s="68">
        <f>K84</f>
        <v>170</v>
      </c>
      <c r="L83" s="68">
        <f>L84</f>
        <v>133.8</v>
      </c>
      <c r="M83" s="68">
        <f>M84</f>
        <v>137.8</v>
      </c>
    </row>
    <row r="84" spans="1:13" ht="41.25" customHeight="1">
      <c r="A84" s="48"/>
      <c r="B84" s="83" t="s">
        <v>160</v>
      </c>
      <c r="C84" s="44" t="s">
        <v>54</v>
      </c>
      <c r="D84" s="28" t="s">
        <v>59</v>
      </c>
      <c r="E84" s="81">
        <v>271</v>
      </c>
      <c r="F84" s="69" t="s">
        <v>60</v>
      </c>
      <c r="G84" s="69" t="s">
        <v>99</v>
      </c>
      <c r="H84" s="63">
        <f t="shared" si="1"/>
        <v>611.6</v>
      </c>
      <c r="I84" s="70">
        <v>0</v>
      </c>
      <c r="J84" s="70">
        <v>170</v>
      </c>
      <c r="K84" s="70">
        <v>170</v>
      </c>
      <c r="L84" s="70">
        <v>133.8</v>
      </c>
      <c r="M84" s="70">
        <v>137.8</v>
      </c>
    </row>
    <row r="85" spans="1:60" s="37" customFormat="1" ht="39" customHeight="1">
      <c r="A85" s="50"/>
      <c r="B85" s="72" t="s">
        <v>37</v>
      </c>
      <c r="C85" s="45" t="s">
        <v>54</v>
      </c>
      <c r="D85" s="31"/>
      <c r="E85" s="31" t="s">
        <v>56</v>
      </c>
      <c r="F85" s="31" t="s">
        <v>56</v>
      </c>
      <c r="G85" s="31" t="s">
        <v>56</v>
      </c>
      <c r="H85" s="68">
        <f t="shared" si="1"/>
        <v>431.7</v>
      </c>
      <c r="I85" s="85">
        <f>I86</f>
        <v>0</v>
      </c>
      <c r="J85" s="85">
        <f>J86</f>
        <v>120</v>
      </c>
      <c r="K85" s="85">
        <f>K86</f>
        <v>120</v>
      </c>
      <c r="L85" s="85">
        <f>L86</f>
        <v>94.4</v>
      </c>
      <c r="M85" s="85">
        <f>M86</f>
        <v>97.3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</row>
    <row r="86" spans="1:13" ht="37.5" customHeight="1">
      <c r="A86" s="48"/>
      <c r="B86" s="83" t="s">
        <v>159</v>
      </c>
      <c r="C86" s="44" t="s">
        <v>54</v>
      </c>
      <c r="D86" s="28" t="s">
        <v>59</v>
      </c>
      <c r="E86" s="81">
        <v>271</v>
      </c>
      <c r="F86" s="69" t="s">
        <v>63</v>
      </c>
      <c r="G86" s="69" t="s">
        <v>100</v>
      </c>
      <c r="H86" s="63">
        <f t="shared" si="1"/>
        <v>431.7</v>
      </c>
      <c r="I86" s="70">
        <v>0</v>
      </c>
      <c r="J86" s="70">
        <v>120</v>
      </c>
      <c r="K86" s="70">
        <v>120</v>
      </c>
      <c r="L86" s="70">
        <v>94.4</v>
      </c>
      <c r="M86" s="70">
        <v>97.3</v>
      </c>
    </row>
    <row r="87" spans="1:13" s="19" customFormat="1" ht="57">
      <c r="A87" s="14" t="s">
        <v>124</v>
      </c>
      <c r="B87" s="42" t="s">
        <v>158</v>
      </c>
      <c r="C87" s="46" t="s">
        <v>54</v>
      </c>
      <c r="D87" s="29" t="s">
        <v>151</v>
      </c>
      <c r="E87" s="29" t="s">
        <v>56</v>
      </c>
      <c r="F87" s="79" t="s">
        <v>56</v>
      </c>
      <c r="G87" s="79" t="s">
        <v>56</v>
      </c>
      <c r="H87" s="63">
        <f t="shared" si="1"/>
        <v>390.79999999999995</v>
      </c>
      <c r="I87" s="63">
        <f>I88</f>
        <v>85</v>
      </c>
      <c r="J87" s="63">
        <f>J88</f>
        <v>85</v>
      </c>
      <c r="K87" s="63">
        <f>K88</f>
        <v>85</v>
      </c>
      <c r="L87" s="63">
        <f>L88</f>
        <v>66.9</v>
      </c>
      <c r="M87" s="63">
        <f>M88</f>
        <v>68.9</v>
      </c>
    </row>
    <row r="88" spans="1:60" s="35" customFormat="1" ht="76.5">
      <c r="A88" s="51"/>
      <c r="B88" s="38" t="s">
        <v>118</v>
      </c>
      <c r="C88" s="43" t="s">
        <v>54</v>
      </c>
      <c r="D88" s="34" t="s">
        <v>59</v>
      </c>
      <c r="E88" s="86">
        <v>271</v>
      </c>
      <c r="F88" s="87" t="s">
        <v>64</v>
      </c>
      <c r="G88" s="87" t="s">
        <v>101</v>
      </c>
      <c r="H88" s="68">
        <f t="shared" si="1"/>
        <v>390.79999999999995</v>
      </c>
      <c r="I88" s="88">
        <v>85</v>
      </c>
      <c r="J88" s="88">
        <v>85</v>
      </c>
      <c r="K88" s="88">
        <v>85</v>
      </c>
      <c r="L88" s="88">
        <v>66.9</v>
      </c>
      <c r="M88" s="88">
        <v>68.9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13" s="19" customFormat="1" ht="25.5">
      <c r="A89" s="103" t="s">
        <v>125</v>
      </c>
      <c r="B89" s="104" t="s">
        <v>32</v>
      </c>
      <c r="C89" s="105" t="s">
        <v>54</v>
      </c>
      <c r="D89" s="29" t="s">
        <v>151</v>
      </c>
      <c r="E89" s="29" t="s">
        <v>56</v>
      </c>
      <c r="F89" s="79" t="s">
        <v>56</v>
      </c>
      <c r="G89" s="79" t="s">
        <v>56</v>
      </c>
      <c r="H89" s="63">
        <f t="shared" si="1"/>
        <v>126770.79999999999</v>
      </c>
      <c r="I89" s="63">
        <f>I93+I98</f>
        <v>25142.8</v>
      </c>
      <c r="J89" s="63">
        <f>J93+J98</f>
        <v>25314.899999999998</v>
      </c>
      <c r="K89" s="63">
        <f>K93+K98</f>
        <v>25867.2</v>
      </c>
      <c r="L89" s="63">
        <f>L93+L98</f>
        <v>25210.8</v>
      </c>
      <c r="M89" s="63">
        <f>M93+M98</f>
        <v>25235.1</v>
      </c>
    </row>
    <row r="90" spans="1:13" s="19" customFormat="1" ht="25.5">
      <c r="A90" s="103"/>
      <c r="B90" s="104"/>
      <c r="C90" s="105"/>
      <c r="D90" s="28" t="s">
        <v>57</v>
      </c>
      <c r="E90" s="29" t="s">
        <v>56</v>
      </c>
      <c r="F90" s="79" t="s">
        <v>56</v>
      </c>
      <c r="G90" s="79" t="s">
        <v>56</v>
      </c>
      <c r="H90" s="63">
        <f t="shared" si="1"/>
        <v>3070.1000000000004</v>
      </c>
      <c r="I90" s="63">
        <f>I94</f>
        <v>617.4</v>
      </c>
      <c r="J90" s="63">
        <f>J94</f>
        <v>630.7</v>
      </c>
      <c r="K90" s="63">
        <f>K94</f>
        <v>583.7</v>
      </c>
      <c r="L90" s="63">
        <f>L94</f>
        <v>607</v>
      </c>
      <c r="M90" s="63">
        <f>M94</f>
        <v>631.3</v>
      </c>
    </row>
    <row r="91" spans="1:13" s="19" customFormat="1" ht="25.5">
      <c r="A91" s="103"/>
      <c r="B91" s="104"/>
      <c r="C91" s="105"/>
      <c r="D91" s="28" t="s">
        <v>58</v>
      </c>
      <c r="E91" s="79" t="s">
        <v>56</v>
      </c>
      <c r="F91" s="79" t="s">
        <v>56</v>
      </c>
      <c r="G91" s="79" t="s">
        <v>56</v>
      </c>
      <c r="H91" s="63">
        <f t="shared" si="1"/>
        <v>123530.70000000001</v>
      </c>
      <c r="I91" s="63">
        <f>I95+I96+I97+I99+I101+I103</f>
        <v>24355.4</v>
      </c>
      <c r="J91" s="63">
        <f>J95+J96+J97+J99+J101+J103</f>
        <v>24684.2</v>
      </c>
      <c r="K91" s="63">
        <f>K95+K96+K97+K99+K101+K103</f>
        <v>25283.5</v>
      </c>
      <c r="L91" s="63">
        <f>L95+L96+L97+L99+L101+L103</f>
        <v>24603.8</v>
      </c>
      <c r="M91" s="63">
        <f>M95+M96+M97+M99+M101+M103</f>
        <v>24603.8</v>
      </c>
    </row>
    <row r="92" spans="1:13" s="19" customFormat="1" ht="38.25">
      <c r="A92" s="103"/>
      <c r="B92" s="104"/>
      <c r="C92" s="105"/>
      <c r="D92" s="28" t="s">
        <v>59</v>
      </c>
      <c r="E92" s="79" t="s">
        <v>56</v>
      </c>
      <c r="F92" s="79" t="s">
        <v>56</v>
      </c>
      <c r="G92" s="79" t="s">
        <v>56</v>
      </c>
      <c r="H92" s="63">
        <f t="shared" si="1"/>
        <v>170</v>
      </c>
      <c r="I92" s="63">
        <f>I100+I102</f>
        <v>170</v>
      </c>
      <c r="J92" s="70">
        <f>J100+J102</f>
        <v>0</v>
      </c>
      <c r="K92" s="70">
        <f>K100+K102</f>
        <v>0</v>
      </c>
      <c r="L92" s="70">
        <f>L100+L102</f>
        <v>0</v>
      </c>
      <c r="M92" s="70">
        <f>M100+M102</f>
        <v>0</v>
      </c>
    </row>
    <row r="93" spans="1:13" s="33" customFormat="1" ht="51">
      <c r="A93" s="50"/>
      <c r="B93" s="72" t="s">
        <v>119</v>
      </c>
      <c r="C93" s="43" t="s">
        <v>54</v>
      </c>
      <c r="D93" s="31"/>
      <c r="E93" s="77" t="s">
        <v>56</v>
      </c>
      <c r="F93" s="77" t="s">
        <v>56</v>
      </c>
      <c r="G93" s="77" t="s">
        <v>56</v>
      </c>
      <c r="H93" s="68">
        <f t="shared" si="1"/>
        <v>124740.4</v>
      </c>
      <c r="I93" s="68">
        <f>I94+I95+I96+I97</f>
        <v>23678.6</v>
      </c>
      <c r="J93" s="68">
        <f>J94+J95+J96+J97</f>
        <v>24748.699999999997</v>
      </c>
      <c r="K93" s="68">
        <f>K94+K95+K96+K97</f>
        <v>25867.2</v>
      </c>
      <c r="L93" s="68">
        <f>L94+L95+L96+L97</f>
        <v>25210.8</v>
      </c>
      <c r="M93" s="68">
        <f>M94+M95+M96+M97</f>
        <v>25235.1</v>
      </c>
    </row>
    <row r="94" spans="1:13" ht="36">
      <c r="A94" s="54"/>
      <c r="B94" s="89" t="s">
        <v>21</v>
      </c>
      <c r="C94" s="44" t="s">
        <v>54</v>
      </c>
      <c r="D94" s="28" t="s">
        <v>57</v>
      </c>
      <c r="E94" s="81">
        <v>271</v>
      </c>
      <c r="F94" s="69" t="s">
        <v>62</v>
      </c>
      <c r="G94" s="69" t="s">
        <v>102</v>
      </c>
      <c r="H94" s="63">
        <f t="shared" si="1"/>
        <v>3070.1000000000004</v>
      </c>
      <c r="I94" s="90">
        <v>617.4</v>
      </c>
      <c r="J94" s="70">
        <v>630.7</v>
      </c>
      <c r="K94" s="90">
        <v>583.7</v>
      </c>
      <c r="L94" s="90">
        <v>607</v>
      </c>
      <c r="M94" s="90">
        <v>631.3</v>
      </c>
    </row>
    <row r="95" spans="1:13" ht="44.25" customHeight="1">
      <c r="A95" s="54"/>
      <c r="B95" s="89" t="s">
        <v>22</v>
      </c>
      <c r="C95" s="44" t="s">
        <v>54</v>
      </c>
      <c r="D95" s="28" t="s">
        <v>58</v>
      </c>
      <c r="E95" s="69" t="s">
        <v>61</v>
      </c>
      <c r="F95" s="69" t="s">
        <v>62</v>
      </c>
      <c r="G95" s="69" t="s">
        <v>103</v>
      </c>
      <c r="H95" s="63">
        <f t="shared" si="1"/>
        <v>58000</v>
      </c>
      <c r="I95" s="90">
        <v>11800</v>
      </c>
      <c r="J95" s="70">
        <v>11850</v>
      </c>
      <c r="K95" s="90">
        <v>11450</v>
      </c>
      <c r="L95" s="90">
        <v>11450</v>
      </c>
      <c r="M95" s="90">
        <v>11450</v>
      </c>
    </row>
    <row r="96" spans="1:13" ht="25.5">
      <c r="A96" s="54"/>
      <c r="B96" s="89" t="s">
        <v>23</v>
      </c>
      <c r="C96" s="44" t="s">
        <v>54</v>
      </c>
      <c r="D96" s="28" t="s">
        <v>58</v>
      </c>
      <c r="E96" s="69" t="s">
        <v>61</v>
      </c>
      <c r="F96" s="69" t="s">
        <v>62</v>
      </c>
      <c r="G96" s="69" t="s">
        <v>104</v>
      </c>
      <c r="H96" s="63">
        <f t="shared" si="1"/>
        <v>28822.3</v>
      </c>
      <c r="I96" s="90">
        <v>4765.2</v>
      </c>
      <c r="J96" s="70">
        <v>5377.4</v>
      </c>
      <c r="K96" s="90">
        <v>6679.7</v>
      </c>
      <c r="L96" s="90">
        <v>6000</v>
      </c>
      <c r="M96" s="90">
        <v>6000</v>
      </c>
    </row>
    <row r="97" spans="1:13" ht="25.5">
      <c r="A97" s="54"/>
      <c r="B97" s="89" t="s">
        <v>24</v>
      </c>
      <c r="C97" s="44" t="s">
        <v>54</v>
      </c>
      <c r="D97" s="28" t="s">
        <v>58</v>
      </c>
      <c r="E97" s="81">
        <v>271</v>
      </c>
      <c r="F97" s="69" t="s">
        <v>62</v>
      </c>
      <c r="G97" s="69" t="s">
        <v>105</v>
      </c>
      <c r="H97" s="63">
        <f t="shared" si="1"/>
        <v>34848</v>
      </c>
      <c r="I97" s="90">
        <v>6496</v>
      </c>
      <c r="J97" s="70">
        <v>6890.6</v>
      </c>
      <c r="K97" s="90">
        <v>7153.8</v>
      </c>
      <c r="L97" s="90">
        <v>7153.8</v>
      </c>
      <c r="M97" s="90">
        <v>7153.8</v>
      </c>
    </row>
    <row r="98" spans="1:13" s="33" customFormat="1" ht="25.5">
      <c r="A98" s="50"/>
      <c r="B98" s="38" t="s">
        <v>0</v>
      </c>
      <c r="C98" s="45" t="s">
        <v>54</v>
      </c>
      <c r="D98" s="31"/>
      <c r="E98" s="78" t="s">
        <v>56</v>
      </c>
      <c r="F98" s="78" t="s">
        <v>56</v>
      </c>
      <c r="G98" s="78" t="s">
        <v>56</v>
      </c>
      <c r="H98" s="68">
        <f t="shared" si="1"/>
        <v>2030.3999999999999</v>
      </c>
      <c r="I98" s="68">
        <f>SUM(I99:I103)</f>
        <v>1464.1999999999998</v>
      </c>
      <c r="J98" s="68">
        <f>SUM(J99:J103)</f>
        <v>566.2</v>
      </c>
      <c r="K98" s="68">
        <f>SUM(K99:K103)</f>
        <v>0</v>
      </c>
      <c r="L98" s="68">
        <f>SUM(L99:L103)</f>
        <v>0</v>
      </c>
      <c r="M98" s="68">
        <f>SUM(M99:M103)</f>
        <v>0</v>
      </c>
    </row>
    <row r="99" spans="1:13" ht="60" customHeight="1">
      <c r="A99" s="48"/>
      <c r="B99" s="71" t="s">
        <v>5</v>
      </c>
      <c r="C99" s="44" t="s">
        <v>54</v>
      </c>
      <c r="D99" s="28" t="s">
        <v>58</v>
      </c>
      <c r="E99" s="81">
        <v>271</v>
      </c>
      <c r="F99" s="69" t="s">
        <v>60</v>
      </c>
      <c r="G99" s="69" t="s">
        <v>106</v>
      </c>
      <c r="H99" s="63">
        <f t="shared" si="1"/>
        <v>485.4</v>
      </c>
      <c r="I99" s="70">
        <v>485.4</v>
      </c>
      <c r="J99" s="70">
        <v>0</v>
      </c>
      <c r="K99" s="70">
        <v>0</v>
      </c>
      <c r="L99" s="70">
        <v>0</v>
      </c>
      <c r="M99" s="70">
        <v>0</v>
      </c>
    </row>
    <row r="100" spans="1:13" ht="63" customHeight="1">
      <c r="A100" s="48"/>
      <c r="B100" s="71" t="s">
        <v>6</v>
      </c>
      <c r="C100" s="44" t="s">
        <v>54</v>
      </c>
      <c r="D100" s="28" t="s">
        <v>59</v>
      </c>
      <c r="E100" s="81">
        <v>271</v>
      </c>
      <c r="F100" s="69" t="s">
        <v>60</v>
      </c>
      <c r="G100" s="69" t="s">
        <v>136</v>
      </c>
      <c r="H100" s="63">
        <f t="shared" si="1"/>
        <v>70</v>
      </c>
      <c r="I100" s="70">
        <v>70</v>
      </c>
      <c r="J100" s="70">
        <v>0</v>
      </c>
      <c r="K100" s="70">
        <v>0</v>
      </c>
      <c r="L100" s="70">
        <v>0</v>
      </c>
      <c r="M100" s="70">
        <v>0</v>
      </c>
    </row>
    <row r="101" spans="1:13" ht="53.25" customHeight="1">
      <c r="A101" s="48"/>
      <c r="B101" s="71" t="s">
        <v>7</v>
      </c>
      <c r="C101" s="44" t="s">
        <v>54</v>
      </c>
      <c r="D101" s="28" t="s">
        <v>58</v>
      </c>
      <c r="E101" s="81">
        <v>271</v>
      </c>
      <c r="F101" s="69" t="s">
        <v>63</v>
      </c>
      <c r="G101" s="69" t="s">
        <v>106</v>
      </c>
      <c r="H101" s="63">
        <f t="shared" si="1"/>
        <v>808.8</v>
      </c>
      <c r="I101" s="70">
        <v>808.8</v>
      </c>
      <c r="J101" s="70">
        <v>0</v>
      </c>
      <c r="K101" s="70">
        <v>0</v>
      </c>
      <c r="L101" s="70">
        <v>0</v>
      </c>
      <c r="M101" s="70">
        <v>0</v>
      </c>
    </row>
    <row r="102" spans="1:13" ht="30.75" customHeight="1">
      <c r="A102" s="120"/>
      <c r="B102" s="110" t="s">
        <v>8</v>
      </c>
      <c r="C102" s="44"/>
      <c r="D102" s="28" t="s">
        <v>59</v>
      </c>
      <c r="E102" s="81">
        <v>271</v>
      </c>
      <c r="F102" s="69" t="s">
        <v>63</v>
      </c>
      <c r="G102" s="69" t="s">
        <v>136</v>
      </c>
      <c r="H102" s="63">
        <f t="shared" si="1"/>
        <v>100</v>
      </c>
      <c r="I102" s="70">
        <v>100</v>
      </c>
      <c r="J102" s="70">
        <v>0</v>
      </c>
      <c r="K102" s="70">
        <v>0</v>
      </c>
      <c r="L102" s="70">
        <v>0</v>
      </c>
      <c r="M102" s="70">
        <v>0</v>
      </c>
    </row>
    <row r="103" spans="1:13" ht="30.75" customHeight="1">
      <c r="A103" s="120"/>
      <c r="B103" s="110"/>
      <c r="C103" s="44" t="s">
        <v>54</v>
      </c>
      <c r="D103" s="28" t="s">
        <v>58</v>
      </c>
      <c r="E103" s="81">
        <v>271</v>
      </c>
      <c r="F103" s="69" t="s">
        <v>63</v>
      </c>
      <c r="G103" s="69" t="s">
        <v>136</v>
      </c>
      <c r="H103" s="63">
        <f t="shared" si="1"/>
        <v>566.2</v>
      </c>
      <c r="I103" s="70">
        <v>0</v>
      </c>
      <c r="J103" s="70">
        <v>566.2</v>
      </c>
      <c r="K103" s="70">
        <v>0</v>
      </c>
      <c r="L103" s="70">
        <v>0</v>
      </c>
      <c r="M103" s="70">
        <v>0</v>
      </c>
    </row>
    <row r="104" spans="1:13" s="19" customFormat="1" ht="25.5">
      <c r="A104" s="118" t="s">
        <v>126</v>
      </c>
      <c r="B104" s="104" t="s">
        <v>33</v>
      </c>
      <c r="C104" s="105" t="s">
        <v>54</v>
      </c>
      <c r="D104" s="29" t="s">
        <v>151</v>
      </c>
      <c r="E104" s="29" t="s">
        <v>56</v>
      </c>
      <c r="F104" s="79" t="s">
        <v>56</v>
      </c>
      <c r="G104" s="79" t="s">
        <v>56</v>
      </c>
      <c r="H104" s="63">
        <f t="shared" si="1"/>
        <v>45167.8</v>
      </c>
      <c r="I104" s="63">
        <f>I107</f>
        <v>9211.300000000001</v>
      </c>
      <c r="J104" s="63">
        <f>J107</f>
        <v>8495.4</v>
      </c>
      <c r="K104" s="63">
        <f>K107</f>
        <v>9233.6</v>
      </c>
      <c r="L104" s="63">
        <f>L107</f>
        <v>9089.7</v>
      </c>
      <c r="M104" s="63">
        <f>M107</f>
        <v>9137.8</v>
      </c>
    </row>
    <row r="105" spans="1:13" s="19" customFormat="1" ht="25.5">
      <c r="A105" s="118"/>
      <c r="B105" s="104"/>
      <c r="C105" s="105"/>
      <c r="D105" s="28" t="s">
        <v>58</v>
      </c>
      <c r="E105" s="79" t="s">
        <v>56</v>
      </c>
      <c r="F105" s="79" t="s">
        <v>56</v>
      </c>
      <c r="G105" s="79" t="s">
        <v>56</v>
      </c>
      <c r="H105" s="63">
        <f t="shared" si="1"/>
        <v>36024.7</v>
      </c>
      <c r="I105" s="63">
        <f>I110</f>
        <v>7191.6</v>
      </c>
      <c r="J105" s="63">
        <f>J110</f>
        <v>6669.5</v>
      </c>
      <c r="K105" s="63">
        <f>K110</f>
        <v>7194.2</v>
      </c>
      <c r="L105" s="63">
        <f>L110</f>
        <v>7484.7</v>
      </c>
      <c r="M105" s="63">
        <f>M110</f>
        <v>7484.7</v>
      </c>
    </row>
    <row r="106" spans="1:13" s="19" customFormat="1" ht="38.25">
      <c r="A106" s="118"/>
      <c r="B106" s="104"/>
      <c r="C106" s="105"/>
      <c r="D106" s="28" t="s">
        <v>59</v>
      </c>
      <c r="E106" s="79" t="s">
        <v>56</v>
      </c>
      <c r="F106" s="79" t="s">
        <v>56</v>
      </c>
      <c r="G106" s="79" t="s">
        <v>56</v>
      </c>
      <c r="H106" s="63">
        <f t="shared" si="1"/>
        <v>9143.1</v>
      </c>
      <c r="I106" s="63">
        <f>I108+I109</f>
        <v>2019.7</v>
      </c>
      <c r="J106" s="63">
        <f>J108+J109</f>
        <v>1825.9</v>
      </c>
      <c r="K106" s="63">
        <f>K108+K109</f>
        <v>2039.4</v>
      </c>
      <c r="L106" s="63">
        <f>L108+L109</f>
        <v>1605</v>
      </c>
      <c r="M106" s="63">
        <f>M108+M109</f>
        <v>1653.1</v>
      </c>
    </row>
    <row r="107" spans="1:13" s="33" customFormat="1" ht="38.25">
      <c r="A107" s="55"/>
      <c r="B107" s="38" t="s">
        <v>1</v>
      </c>
      <c r="C107" s="45" t="s">
        <v>54</v>
      </c>
      <c r="D107" s="31"/>
      <c r="E107" s="77" t="s">
        <v>56</v>
      </c>
      <c r="F107" s="77" t="s">
        <v>56</v>
      </c>
      <c r="G107" s="77" t="s">
        <v>56</v>
      </c>
      <c r="H107" s="68">
        <f t="shared" si="1"/>
        <v>45167.8</v>
      </c>
      <c r="I107" s="68">
        <f>SUM(I108:I110)</f>
        <v>9211.300000000001</v>
      </c>
      <c r="J107" s="68">
        <f>SUM(J108:J110)</f>
        <v>8495.4</v>
      </c>
      <c r="K107" s="68">
        <f>SUM(K108:K110)</f>
        <v>9233.6</v>
      </c>
      <c r="L107" s="68">
        <f>SUM(L108:L110)</f>
        <v>9089.7</v>
      </c>
      <c r="M107" s="68">
        <f>SUM(M108:M110)</f>
        <v>9137.8</v>
      </c>
    </row>
    <row r="108" spans="1:13" ht="38.25">
      <c r="A108" s="56"/>
      <c r="B108" s="76" t="s">
        <v>25</v>
      </c>
      <c r="C108" s="44" t="s">
        <v>54</v>
      </c>
      <c r="D108" s="28" t="s">
        <v>59</v>
      </c>
      <c r="E108" s="91" t="s">
        <v>61</v>
      </c>
      <c r="F108" s="91" t="s">
        <v>66</v>
      </c>
      <c r="G108" s="91" t="s">
        <v>129</v>
      </c>
      <c r="H108" s="63">
        <f t="shared" si="1"/>
        <v>5210.2</v>
      </c>
      <c r="I108" s="70">
        <v>1107.5</v>
      </c>
      <c r="J108" s="70">
        <f>811.5+448.8</f>
        <v>1260.3</v>
      </c>
      <c r="K108" s="70">
        <v>1094.2</v>
      </c>
      <c r="L108" s="70">
        <v>861.2</v>
      </c>
      <c r="M108" s="70">
        <v>887</v>
      </c>
    </row>
    <row r="109" spans="1:13" ht="38.25">
      <c r="A109" s="56"/>
      <c r="B109" s="76" t="s">
        <v>26</v>
      </c>
      <c r="C109" s="44" t="s">
        <v>54</v>
      </c>
      <c r="D109" s="28" t="s">
        <v>59</v>
      </c>
      <c r="E109" s="91" t="s">
        <v>61</v>
      </c>
      <c r="F109" s="91" t="s">
        <v>66</v>
      </c>
      <c r="G109" s="91" t="s">
        <v>130</v>
      </c>
      <c r="H109" s="63">
        <f t="shared" si="1"/>
        <v>3932.9</v>
      </c>
      <c r="I109" s="70">
        <v>912.2</v>
      </c>
      <c r="J109" s="70">
        <v>565.6</v>
      </c>
      <c r="K109" s="70">
        <v>945.2</v>
      </c>
      <c r="L109" s="70">
        <v>743.8</v>
      </c>
      <c r="M109" s="70">
        <v>766.1</v>
      </c>
    </row>
    <row r="110" spans="1:13" ht="25.5">
      <c r="A110" s="57"/>
      <c r="B110" s="83" t="s">
        <v>27</v>
      </c>
      <c r="C110" s="44" t="s">
        <v>54</v>
      </c>
      <c r="D110" s="28" t="s">
        <v>58</v>
      </c>
      <c r="E110" s="91" t="s">
        <v>61</v>
      </c>
      <c r="F110" s="91" t="s">
        <v>62</v>
      </c>
      <c r="G110" s="91" t="s">
        <v>131</v>
      </c>
      <c r="H110" s="63">
        <f t="shared" si="1"/>
        <v>36024.7</v>
      </c>
      <c r="I110" s="90">
        <v>7191.6</v>
      </c>
      <c r="J110" s="70">
        <v>6669.5</v>
      </c>
      <c r="K110" s="90">
        <v>7194.2</v>
      </c>
      <c r="L110" s="90">
        <v>7484.7</v>
      </c>
      <c r="M110" s="90">
        <v>7484.7</v>
      </c>
    </row>
    <row r="111" spans="1:13" s="19" customFormat="1" ht="25.5" customHeight="1">
      <c r="A111" s="118" t="s">
        <v>127</v>
      </c>
      <c r="B111" s="104" t="s">
        <v>34</v>
      </c>
      <c r="C111" s="105" t="s">
        <v>54</v>
      </c>
      <c r="D111" s="29" t="s">
        <v>151</v>
      </c>
      <c r="E111" s="92" t="s">
        <v>56</v>
      </c>
      <c r="F111" s="93" t="s">
        <v>56</v>
      </c>
      <c r="G111" s="93" t="s">
        <v>56</v>
      </c>
      <c r="H111" s="63">
        <f t="shared" si="1"/>
        <v>97763.9</v>
      </c>
      <c r="I111" s="63">
        <f>I114+I117+I120</f>
        <v>21313</v>
      </c>
      <c r="J111" s="63">
        <f>J114+J117+J120</f>
        <v>20774</v>
      </c>
      <c r="K111" s="63">
        <f>K114+K117+K120</f>
        <v>21344.2</v>
      </c>
      <c r="L111" s="63">
        <f>L114+L117+L120</f>
        <v>16921.2</v>
      </c>
      <c r="M111" s="63">
        <f>M114+M117+M120</f>
        <v>17411.5</v>
      </c>
    </row>
    <row r="112" spans="1:13" s="19" customFormat="1" ht="25.5">
      <c r="A112" s="118"/>
      <c r="B112" s="104"/>
      <c r="C112" s="105"/>
      <c r="D112" s="28" t="s">
        <v>58</v>
      </c>
      <c r="E112" s="92" t="s">
        <v>56</v>
      </c>
      <c r="F112" s="93" t="s">
        <v>56</v>
      </c>
      <c r="G112" s="93" t="s">
        <v>56</v>
      </c>
      <c r="H112" s="63">
        <f t="shared" si="1"/>
        <v>3004.5</v>
      </c>
      <c r="I112" s="63">
        <f>I118+I119</f>
        <v>608.5</v>
      </c>
      <c r="J112" s="63">
        <f>J118+J119</f>
        <v>659</v>
      </c>
      <c r="K112" s="63">
        <f>K118+K119</f>
        <v>579</v>
      </c>
      <c r="L112" s="63">
        <f>L118+L119</f>
        <v>579</v>
      </c>
      <c r="M112" s="63">
        <f>M118+M119</f>
        <v>579</v>
      </c>
    </row>
    <row r="113" spans="1:13" s="19" customFormat="1" ht="38.25">
      <c r="A113" s="118"/>
      <c r="B113" s="104"/>
      <c r="C113" s="105"/>
      <c r="D113" s="28" t="s">
        <v>59</v>
      </c>
      <c r="E113" s="92" t="s">
        <v>56</v>
      </c>
      <c r="F113" s="93" t="s">
        <v>56</v>
      </c>
      <c r="G113" s="93" t="s">
        <v>56</v>
      </c>
      <c r="H113" s="63">
        <f t="shared" si="1"/>
        <v>94759.4</v>
      </c>
      <c r="I113" s="63">
        <f>I115+I116+I121+I122</f>
        <v>20704.5</v>
      </c>
      <c r="J113" s="63">
        <f>J115+J116+J121+J122</f>
        <v>20115</v>
      </c>
      <c r="K113" s="63">
        <f>K115+K116+K121+K122</f>
        <v>20765.199999999997</v>
      </c>
      <c r="L113" s="63">
        <f>L115+L116+L121+L122</f>
        <v>16342.2</v>
      </c>
      <c r="M113" s="63">
        <f>M115+M116+M121+M122</f>
        <v>16832.5</v>
      </c>
    </row>
    <row r="114" spans="1:13" s="33" customFormat="1" ht="30" customHeight="1">
      <c r="A114" s="58"/>
      <c r="B114" s="72" t="s">
        <v>120</v>
      </c>
      <c r="C114" s="45" t="s">
        <v>54</v>
      </c>
      <c r="D114" s="38"/>
      <c r="E114" s="94" t="s">
        <v>56</v>
      </c>
      <c r="F114" s="94" t="s">
        <v>56</v>
      </c>
      <c r="G114" s="94" t="s">
        <v>56</v>
      </c>
      <c r="H114" s="68">
        <f t="shared" si="1"/>
        <v>13816.4</v>
      </c>
      <c r="I114" s="68">
        <f>SUM(I115:I116)</f>
        <v>2873.4</v>
      </c>
      <c r="J114" s="68">
        <f>SUM(J115:J116)</f>
        <v>2892.1</v>
      </c>
      <c r="K114" s="68">
        <f>SUM(K115:K116)</f>
        <v>3099.3</v>
      </c>
      <c r="L114" s="68">
        <f>SUM(L115:L116)</f>
        <v>2439.2</v>
      </c>
      <c r="M114" s="68">
        <f>SUM(M115:M116)</f>
        <v>2512.4</v>
      </c>
    </row>
    <row r="115" spans="1:13" s="19" customFormat="1" ht="40.5" customHeight="1">
      <c r="A115" s="116"/>
      <c r="B115" s="110" t="s">
        <v>28</v>
      </c>
      <c r="C115" s="46"/>
      <c r="D115" s="28" t="s">
        <v>59</v>
      </c>
      <c r="E115" s="91" t="s">
        <v>61</v>
      </c>
      <c r="F115" s="91" t="s">
        <v>64</v>
      </c>
      <c r="G115" s="91" t="s">
        <v>138</v>
      </c>
      <c r="H115" s="63">
        <f t="shared" si="1"/>
        <v>2873.4</v>
      </c>
      <c r="I115" s="70">
        <v>2873.4</v>
      </c>
      <c r="J115" s="70">
        <v>0</v>
      </c>
      <c r="K115" s="70">
        <v>0</v>
      </c>
      <c r="L115" s="70">
        <v>0</v>
      </c>
      <c r="M115" s="70">
        <v>0</v>
      </c>
    </row>
    <row r="116" spans="1:13" ht="38.25">
      <c r="A116" s="116"/>
      <c r="B116" s="110"/>
      <c r="C116" s="44" t="s">
        <v>54</v>
      </c>
      <c r="D116" s="28" t="s">
        <v>59</v>
      </c>
      <c r="E116" s="91" t="s">
        <v>61</v>
      </c>
      <c r="F116" s="91" t="s">
        <v>64</v>
      </c>
      <c r="G116" s="91" t="s">
        <v>132</v>
      </c>
      <c r="H116" s="63">
        <f t="shared" si="1"/>
        <v>10942.999999999998</v>
      </c>
      <c r="I116" s="90">
        <v>0</v>
      </c>
      <c r="J116" s="70">
        <f>2840.7+51.4</f>
        <v>2892.1</v>
      </c>
      <c r="K116" s="90">
        <v>3099.3</v>
      </c>
      <c r="L116" s="90">
        <v>2439.2</v>
      </c>
      <c r="M116" s="90">
        <v>2512.4</v>
      </c>
    </row>
    <row r="117" spans="1:13" s="33" customFormat="1" ht="39" customHeight="1">
      <c r="A117" s="59"/>
      <c r="B117" s="72" t="s">
        <v>121</v>
      </c>
      <c r="C117" s="45" t="s">
        <v>54</v>
      </c>
      <c r="D117" s="38"/>
      <c r="E117" s="95" t="s">
        <v>56</v>
      </c>
      <c r="F117" s="95" t="s">
        <v>56</v>
      </c>
      <c r="G117" s="95" t="s">
        <v>56</v>
      </c>
      <c r="H117" s="68">
        <f t="shared" si="1"/>
        <v>3004.5</v>
      </c>
      <c r="I117" s="68">
        <f>SUM(I118:I119)</f>
        <v>608.5</v>
      </c>
      <c r="J117" s="68">
        <f>SUM(J118:J119)</f>
        <v>659</v>
      </c>
      <c r="K117" s="68">
        <f>SUM(K118:K119)</f>
        <v>579</v>
      </c>
      <c r="L117" s="68">
        <f>SUM(L118:L119)</f>
        <v>579</v>
      </c>
      <c r="M117" s="68">
        <f>SUM(M118:M119)</f>
        <v>579</v>
      </c>
    </row>
    <row r="118" spans="1:13" s="19" customFormat="1" ht="25.5">
      <c r="A118" s="126"/>
      <c r="B118" s="110" t="s">
        <v>29</v>
      </c>
      <c r="C118" s="46"/>
      <c r="D118" s="28" t="s">
        <v>58</v>
      </c>
      <c r="E118" s="91" t="s">
        <v>61</v>
      </c>
      <c r="F118" s="91" t="s">
        <v>64</v>
      </c>
      <c r="G118" s="91" t="s">
        <v>139</v>
      </c>
      <c r="H118" s="63">
        <f t="shared" si="1"/>
        <v>608.5</v>
      </c>
      <c r="I118" s="70">
        <v>608.5</v>
      </c>
      <c r="J118" s="70">
        <v>0</v>
      </c>
      <c r="K118" s="70">
        <v>0</v>
      </c>
      <c r="L118" s="70">
        <v>0</v>
      </c>
      <c r="M118" s="70">
        <v>0</v>
      </c>
    </row>
    <row r="119" spans="1:13" ht="25.5">
      <c r="A119" s="126"/>
      <c r="B119" s="110"/>
      <c r="C119" s="44" t="s">
        <v>54</v>
      </c>
      <c r="D119" s="28" t="s">
        <v>58</v>
      </c>
      <c r="E119" s="91" t="s">
        <v>61</v>
      </c>
      <c r="F119" s="91" t="s">
        <v>64</v>
      </c>
      <c r="G119" s="91" t="s">
        <v>133</v>
      </c>
      <c r="H119" s="63">
        <f t="shared" si="1"/>
        <v>2396</v>
      </c>
      <c r="I119" s="90">
        <v>0</v>
      </c>
      <c r="J119" s="70">
        <f>579+80</f>
        <v>659</v>
      </c>
      <c r="K119" s="90">
        <f>(444700+134300)/1000</f>
        <v>579</v>
      </c>
      <c r="L119" s="90">
        <f>(444700+134300)/1000</f>
        <v>579</v>
      </c>
      <c r="M119" s="90">
        <f>(444700+134300)/1000</f>
        <v>579</v>
      </c>
    </row>
    <row r="120" spans="1:13" s="33" customFormat="1" ht="25.5">
      <c r="A120" s="59"/>
      <c r="B120" s="72" t="s">
        <v>137</v>
      </c>
      <c r="C120" s="45" t="s">
        <v>54</v>
      </c>
      <c r="D120" s="38"/>
      <c r="E120" s="95" t="s">
        <v>56</v>
      </c>
      <c r="F120" s="95" t="s">
        <v>56</v>
      </c>
      <c r="G120" s="95" t="s">
        <v>56</v>
      </c>
      <c r="H120" s="68">
        <f t="shared" si="1"/>
        <v>80943</v>
      </c>
      <c r="I120" s="68">
        <f>SUM(I121:I122)</f>
        <v>17831.1</v>
      </c>
      <c r="J120" s="68">
        <f>SUM(J121:J122)</f>
        <v>17222.9</v>
      </c>
      <c r="K120" s="68">
        <f>SUM(K121:K122)</f>
        <v>17665.9</v>
      </c>
      <c r="L120" s="68">
        <f>SUM(L121:L122)</f>
        <v>13903</v>
      </c>
      <c r="M120" s="68">
        <f>SUM(M121:M122)</f>
        <v>14320.099999999999</v>
      </c>
    </row>
    <row r="121" spans="1:13" ht="72">
      <c r="A121" s="60"/>
      <c r="B121" s="83" t="s">
        <v>31</v>
      </c>
      <c r="C121" s="44" t="s">
        <v>54</v>
      </c>
      <c r="D121" s="28" t="s">
        <v>59</v>
      </c>
      <c r="E121" s="91" t="s">
        <v>61</v>
      </c>
      <c r="F121" s="91" t="s">
        <v>64</v>
      </c>
      <c r="G121" s="91" t="s">
        <v>134</v>
      </c>
      <c r="H121" s="63">
        <f t="shared" si="1"/>
        <v>55011.3</v>
      </c>
      <c r="I121" s="90">
        <v>12448.6</v>
      </c>
      <c r="J121" s="70">
        <v>11750.4</v>
      </c>
      <c r="K121" s="90">
        <v>11861.8</v>
      </c>
      <c r="L121" s="90">
        <v>9335.2</v>
      </c>
      <c r="M121" s="90">
        <v>9615.3</v>
      </c>
    </row>
    <row r="122" spans="1:13" ht="84">
      <c r="A122" s="60"/>
      <c r="B122" s="83" t="s">
        <v>30</v>
      </c>
      <c r="C122" s="44" t="s">
        <v>54</v>
      </c>
      <c r="D122" s="28" t="s">
        <v>59</v>
      </c>
      <c r="E122" s="91" t="s">
        <v>61</v>
      </c>
      <c r="F122" s="91" t="s">
        <v>64</v>
      </c>
      <c r="G122" s="91" t="s">
        <v>135</v>
      </c>
      <c r="H122" s="63">
        <f t="shared" si="1"/>
        <v>25931.699999999997</v>
      </c>
      <c r="I122" s="90">
        <v>5382.5</v>
      </c>
      <c r="J122" s="70">
        <v>5472.5</v>
      </c>
      <c r="K122" s="90">
        <v>5804.1</v>
      </c>
      <c r="L122" s="90">
        <v>4567.8</v>
      </c>
      <c r="M122" s="90">
        <v>4704.8</v>
      </c>
    </row>
    <row r="123" spans="5:8" ht="15">
      <c r="E123" s="22"/>
      <c r="F123" s="22"/>
      <c r="G123" s="22"/>
      <c r="H123" s="22"/>
    </row>
    <row r="124" spans="5:8" ht="15">
      <c r="E124" s="22"/>
      <c r="F124" s="22"/>
      <c r="G124" s="22"/>
      <c r="H124" s="22"/>
    </row>
    <row r="125" spans="5:8" ht="15">
      <c r="E125" s="22"/>
      <c r="F125" s="22"/>
      <c r="G125" s="22"/>
      <c r="H125" s="22"/>
    </row>
    <row r="126" spans="5:8" ht="15">
      <c r="E126" s="22"/>
      <c r="F126" s="22"/>
      <c r="G126" s="22"/>
      <c r="H126" s="22"/>
    </row>
    <row r="127" spans="5:9" ht="15">
      <c r="E127" s="22"/>
      <c r="F127" s="22"/>
      <c r="G127" s="22"/>
      <c r="H127" s="22"/>
      <c r="I127" s="24"/>
    </row>
    <row r="128" spans="6:9" ht="15">
      <c r="F128" s="22"/>
      <c r="G128" s="22"/>
      <c r="H128" s="22"/>
      <c r="I128" s="24"/>
    </row>
    <row r="129" spans="6:8" ht="15">
      <c r="F129" s="22"/>
      <c r="G129" s="22"/>
      <c r="H129" s="22"/>
    </row>
    <row r="130" spans="6:8" ht="15">
      <c r="F130" s="22"/>
      <c r="G130" s="22"/>
      <c r="H130" s="22"/>
    </row>
  </sheetData>
  <sheetProtection/>
  <mergeCells count="67">
    <mergeCell ref="C81:C82"/>
    <mergeCell ref="C89:C92"/>
    <mergeCell ref="A104:A106"/>
    <mergeCell ref="B104:B106"/>
    <mergeCell ref="C111:C113"/>
    <mergeCell ref="A115:A116"/>
    <mergeCell ref="B115:B116"/>
    <mergeCell ref="A79:A80"/>
    <mergeCell ref="B79:B80"/>
    <mergeCell ref="C79:C80"/>
    <mergeCell ref="A81:A82"/>
    <mergeCell ref="B81:B82"/>
    <mergeCell ref="C104:C106"/>
    <mergeCell ref="A77:A78"/>
    <mergeCell ref="A118:A119"/>
    <mergeCell ref="B118:B119"/>
    <mergeCell ref="A89:A92"/>
    <mergeCell ref="B89:B92"/>
    <mergeCell ref="A111:A113"/>
    <mergeCell ref="B111:B113"/>
    <mergeCell ref="A102:A103"/>
    <mergeCell ref="B102:B103"/>
    <mergeCell ref="A66:A67"/>
    <mergeCell ref="B66:B67"/>
    <mergeCell ref="C66:C67"/>
    <mergeCell ref="A68:A70"/>
    <mergeCell ref="B68:B70"/>
    <mergeCell ref="C68:C70"/>
    <mergeCell ref="A41:A42"/>
    <mergeCell ref="B41:B42"/>
    <mergeCell ref="C41:C42"/>
    <mergeCell ref="B77:B78"/>
    <mergeCell ref="C77:C78"/>
    <mergeCell ref="A55:A56"/>
    <mergeCell ref="B55:B56"/>
    <mergeCell ref="A57:A58"/>
    <mergeCell ref="B57:B58"/>
    <mergeCell ref="C57:C58"/>
    <mergeCell ref="C28:C29"/>
    <mergeCell ref="A30:A33"/>
    <mergeCell ref="B30:B33"/>
    <mergeCell ref="C30:C33"/>
    <mergeCell ref="A39:A40"/>
    <mergeCell ref="B39:B40"/>
    <mergeCell ref="A12:A14"/>
    <mergeCell ref="B12:B14"/>
    <mergeCell ref="C12:C14"/>
    <mergeCell ref="A43:A46"/>
    <mergeCell ref="B43:B46"/>
    <mergeCell ref="C43:C46"/>
    <mergeCell ref="A20:A21"/>
    <mergeCell ref="B20:B21"/>
    <mergeCell ref="A28:A29"/>
    <mergeCell ref="B28:B29"/>
    <mergeCell ref="A8:A11"/>
    <mergeCell ref="B8:B11"/>
    <mergeCell ref="C8:C11"/>
    <mergeCell ref="A5:A6"/>
    <mergeCell ref="B5:B6"/>
    <mergeCell ref="D5:D6"/>
    <mergeCell ref="D1:G1"/>
    <mergeCell ref="L1:M1"/>
    <mergeCell ref="L2:M2"/>
    <mergeCell ref="A4:M4"/>
    <mergeCell ref="K5:K6"/>
    <mergeCell ref="A3:K3"/>
    <mergeCell ref="E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Пользователь Windows</cp:lastModifiedBy>
  <cp:lastPrinted>2018-11-07T10:19:58Z</cp:lastPrinted>
  <dcterms:created xsi:type="dcterms:W3CDTF">2017-01-24T06:17:48Z</dcterms:created>
  <dcterms:modified xsi:type="dcterms:W3CDTF">2018-12-22T20:02:05Z</dcterms:modified>
  <cp:category/>
  <cp:version/>
  <cp:contentType/>
  <cp:contentStatus/>
</cp:coreProperties>
</file>